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1955" firstSheet="2" activeTab="5"/>
  </bookViews>
  <sheets>
    <sheet name="2 иные цели" sheetId="20" r:id="rId1"/>
    <sheet name="расчет (обоснование) иные цели" sheetId="19" r:id="rId2"/>
    <sheet name="2 ст внебюджет" sheetId="18" r:id="rId3"/>
    <sheet name="расчет (обоснование) внебюджет)" sheetId="17" r:id="rId4"/>
    <sheet name="2 ст бюджет" sheetId="16" r:id="rId5"/>
    <sheet name="расчет (обоснование) бюджет" sheetId="15" r:id="rId6"/>
    <sheet name="план" sheetId="1" r:id="rId7"/>
    <sheet name="расчет (обоснование) 1 стр" sheetId="11" r:id="rId8"/>
    <sheet name="2 ст" sheetId="14" r:id="rId9"/>
    <sheet name="заявка" sheetId="7" r:id="rId10"/>
    <sheet name="сведения" sheetId="6" r:id="rId11"/>
    <sheet name="заявка иные цели" sheetId="21" r:id="rId12"/>
    <sheet name="заявка бюджет" sheetId="22" r:id="rId13"/>
  </sheets>
  <definedNames>
    <definedName name="_xlnm.Print_Area" localSheetId="0">'2 иные цели'!$A$1:$DA$275</definedName>
    <definedName name="_xlnm.Print_Area" localSheetId="8">'2 ст'!$A$1:$DA$273</definedName>
    <definedName name="_xlnm.Print_Area" localSheetId="4">'2 ст бюджет'!$A$1:$DA$276</definedName>
    <definedName name="_xlnm.Print_Area" localSheetId="2">'2 ст внебюджет'!$A$1:$DA$273</definedName>
    <definedName name="_xlnm.Print_Area" localSheetId="9">заявка!$A$1:$G$56</definedName>
    <definedName name="_xlnm.Print_Area" localSheetId="12">'заявка бюджет'!$A$1:$G$58</definedName>
    <definedName name="_xlnm.Print_Area" localSheetId="11">'заявка иные цели'!$A$1:$G$57</definedName>
    <definedName name="_xlnm.Print_Area" localSheetId="6">план!$A$1:$K$116</definedName>
    <definedName name="_xlnm.Print_Area" localSheetId="7">'расчет (обоснование) 1 стр'!$A$2:$EO$44</definedName>
    <definedName name="_xlnm.Print_Area" localSheetId="5">'расчет (обоснование) бюджет'!$A$2:$EO$42</definedName>
    <definedName name="_xlnm.Print_Area" localSheetId="3">'расчет (обоснование) внебюджет)'!$A$2:$EO$39</definedName>
    <definedName name="_xlnm.Print_Area" localSheetId="1">'расчет (обоснование) иные цели'!$A$2:$EO$44</definedName>
    <definedName name="_xlnm.Print_Area" localSheetId="10">сведения!$A$1:$HV$63</definedName>
  </definedNames>
  <calcPr calcId="124519"/>
</workbook>
</file>

<file path=xl/calcChain.xml><?xml version="1.0" encoding="utf-8"?>
<calcChain xmlns="http://schemas.openxmlformats.org/spreadsheetml/2006/main">
  <c r="CK280" i="16"/>
  <c r="CE78"/>
  <c r="CJ36" i="20"/>
  <c r="CJ15"/>
  <c r="CJ16"/>
  <c r="CJ14"/>
  <c r="H69" i="1"/>
  <c r="H50"/>
  <c r="G69"/>
  <c r="G61"/>
  <c r="G52"/>
  <c r="G49"/>
  <c r="F87"/>
  <c r="F46" i="22"/>
  <c r="CJ139" i="20"/>
  <c r="CJ138"/>
  <c r="F45" i="21"/>
  <c r="H91" i="1" l="1"/>
  <c r="H31"/>
  <c r="F104"/>
  <c r="CJ217" i="16"/>
  <c r="G93" i="1"/>
  <c r="G104" s="1"/>
  <c r="G91"/>
  <c r="G87" s="1"/>
  <c r="CJ241" i="18"/>
  <c r="CJ235"/>
  <c r="BT235"/>
  <c r="CJ255"/>
  <c r="H93" i="1" l="1"/>
  <c r="H104" s="1"/>
  <c r="H87"/>
  <c r="Y42" i="15"/>
  <c r="E93" i="1"/>
  <c r="E104" s="1"/>
  <c r="E91"/>
  <c r="E87" s="1"/>
  <c r="E49"/>
  <c r="E50"/>
  <c r="E52"/>
  <c r="E61"/>
  <c r="E69"/>
  <c r="E33"/>
  <c r="I47"/>
  <c r="J47"/>
  <c r="J39" s="1"/>
  <c r="J31" s="1"/>
  <c r="K47"/>
  <c r="F47"/>
  <c r="G47"/>
  <c r="G34" s="1"/>
  <c r="G31" s="1"/>
  <c r="E31" s="1"/>
  <c r="H47"/>
  <c r="CJ145" i="18"/>
  <c r="DH35" i="17"/>
  <c r="DH39" i="15"/>
  <c r="DH40"/>
  <c r="CR38"/>
  <c r="DH38" s="1"/>
  <c r="DY38" s="1"/>
  <c r="CR35"/>
  <c r="DH35" s="1"/>
  <c r="CR36"/>
  <c r="DH36" s="1"/>
  <c r="CR37"/>
  <c r="DH37" s="1"/>
  <c r="DY37" s="1"/>
  <c r="CR34"/>
  <c r="CJ35" i="20"/>
  <c r="CJ275"/>
  <c r="CJ257"/>
  <c r="CJ242"/>
  <c r="CJ218"/>
  <c r="CL190"/>
  <c r="CL189"/>
  <c r="CL188"/>
  <c r="CL187"/>
  <c r="CL184"/>
  <c r="CL183"/>
  <c r="CL182"/>
  <c r="CL181"/>
  <c r="CL178"/>
  <c r="CL177"/>
  <c r="CL176"/>
  <c r="CL175"/>
  <c r="CL172"/>
  <c r="CL171"/>
  <c r="CL170"/>
  <c r="CJ162"/>
  <c r="CL155"/>
  <c r="CE122"/>
  <c r="BD121"/>
  <c r="BD120"/>
  <c r="BD119"/>
  <c r="BD118"/>
  <c r="BD117"/>
  <c r="BD116"/>
  <c r="BD115"/>
  <c r="BD114"/>
  <c r="CE105"/>
  <c r="CE103"/>
  <c r="CE94"/>
  <c r="CE93" s="1"/>
  <c r="CE95" s="1"/>
  <c r="CE85"/>
  <c r="CM56"/>
  <c r="CM53"/>
  <c r="CM50"/>
  <c r="CM45"/>
  <c r="CM44" s="1"/>
  <c r="CJ26"/>
  <c r="CJ28" s="1"/>
  <c r="CJ17"/>
  <c r="BT7"/>
  <c r="BZ44" i="19"/>
  <c r="BG44"/>
  <c r="AO44"/>
  <c r="Y44"/>
  <c r="DY43"/>
  <c r="DH43"/>
  <c r="DY42"/>
  <c r="DH42"/>
  <c r="DY41"/>
  <c r="DH41"/>
  <c r="DY40"/>
  <c r="DH40"/>
  <c r="DY39"/>
  <c r="DH39"/>
  <c r="DY38"/>
  <c r="DH38"/>
  <c r="DY37"/>
  <c r="DH37"/>
  <c r="DY36"/>
  <c r="DH36"/>
  <c r="DY35"/>
  <c r="DH35"/>
  <c r="DH34"/>
  <c r="DH44" s="1"/>
  <c r="CR44"/>
  <c r="BT20"/>
  <c r="BT13"/>
  <c r="O4"/>
  <c r="CR34" i="17"/>
  <c r="DH34" s="1"/>
  <c r="DY34" s="1"/>
  <c r="CJ168" i="18"/>
  <c r="CJ273"/>
  <c r="CJ219"/>
  <c r="CJ215" s="1"/>
  <c r="BT219"/>
  <c r="BT215" s="1"/>
  <c r="CJ210"/>
  <c r="BT210"/>
  <c r="CL196"/>
  <c r="CL195"/>
  <c r="CL194"/>
  <c r="CL193"/>
  <c r="CL190"/>
  <c r="CL189"/>
  <c r="CL188"/>
  <c r="CL187"/>
  <c r="CL184"/>
  <c r="CL183"/>
  <c r="CL182"/>
  <c r="CL181"/>
  <c r="CL178"/>
  <c r="CL177"/>
  <c r="CL176"/>
  <c r="CL161"/>
  <c r="CE121"/>
  <c r="BD120"/>
  <c r="BD119"/>
  <c r="BD118"/>
  <c r="BD117"/>
  <c r="BD116"/>
  <c r="BD115"/>
  <c r="BD114"/>
  <c r="BD113"/>
  <c r="CE104"/>
  <c r="CE102"/>
  <c r="CE93"/>
  <c r="CE92" s="1"/>
  <c r="CE94" s="1"/>
  <c r="CE84"/>
  <c r="CM55"/>
  <c r="CM52"/>
  <c r="CM49"/>
  <c r="CM44"/>
  <c r="CJ35"/>
  <c r="CJ36" s="1"/>
  <c r="CJ26"/>
  <c r="CJ28" s="1"/>
  <c r="CJ17"/>
  <c r="BT7"/>
  <c r="BZ39" i="17"/>
  <c r="BG39"/>
  <c r="AO39"/>
  <c r="Y39"/>
  <c r="DH38"/>
  <c r="DY38" s="1"/>
  <c r="DH37"/>
  <c r="DY37" s="1"/>
  <c r="DH36"/>
  <c r="DY36" s="1"/>
  <c r="DY35"/>
  <c r="BT20"/>
  <c r="BT13"/>
  <c r="CJ26" i="16"/>
  <c r="CL154"/>
  <c r="CJ276"/>
  <c r="CJ258"/>
  <c r="CJ232"/>
  <c r="CJ243" s="1"/>
  <c r="BT232"/>
  <c r="CL189"/>
  <c r="CL188"/>
  <c r="CL187"/>
  <c r="CL186"/>
  <c r="CL184" s="1"/>
  <c r="AP184" s="1"/>
  <c r="BF184"/>
  <c r="CL183"/>
  <c r="CL182"/>
  <c r="CL181"/>
  <c r="CL180"/>
  <c r="BF178"/>
  <c r="CL177"/>
  <c r="CL176"/>
  <c r="CL175"/>
  <c r="CL174"/>
  <c r="BF172"/>
  <c r="CL171"/>
  <c r="CL170"/>
  <c r="CL169"/>
  <c r="BF167"/>
  <c r="BV153"/>
  <c r="BV152"/>
  <c r="BV151"/>
  <c r="BV150"/>
  <c r="BV149"/>
  <c r="CE121"/>
  <c r="BD120"/>
  <c r="BD119"/>
  <c r="BD118"/>
  <c r="BD117"/>
  <c r="BD116"/>
  <c r="BD115"/>
  <c r="BD114"/>
  <c r="BD113"/>
  <c r="CE104"/>
  <c r="CE102"/>
  <c r="CE93"/>
  <c r="CE92" s="1"/>
  <c r="CE94" s="1"/>
  <c r="CE84"/>
  <c r="CM55"/>
  <c r="CM52"/>
  <c r="CM49"/>
  <c r="CM44"/>
  <c r="BW44" s="1"/>
  <c r="BW49" s="1"/>
  <c r="BW52" s="1"/>
  <c r="BW55" s="1"/>
  <c r="CJ35"/>
  <c r="CJ36" s="1"/>
  <c r="CJ28"/>
  <c r="CJ17"/>
  <c r="BT7"/>
  <c r="BZ42" i="15"/>
  <c r="BG42"/>
  <c r="AO42"/>
  <c r="BT20"/>
  <c r="BT13"/>
  <c r="DH42" l="1"/>
  <c r="E47" i="1"/>
  <c r="CL173" i="20"/>
  <c r="CL179"/>
  <c r="CL191" s="1"/>
  <c r="CL185"/>
  <c r="CL168"/>
  <c r="BW45"/>
  <c r="BW50" s="1"/>
  <c r="BW53" s="1"/>
  <c r="BW56" s="1"/>
  <c r="DY35" i="15"/>
  <c r="DI44"/>
  <c r="EQ174" i="16"/>
  <c r="CR42" i="15"/>
  <c r="CL178" i="16"/>
  <c r="CL167"/>
  <c r="AP167" s="1"/>
  <c r="CL172"/>
  <c r="AP172" s="1"/>
  <c r="CM48"/>
  <c r="DH34" i="15"/>
  <c r="DY34" s="1"/>
  <c r="CM56" i="18"/>
  <c r="CJ221"/>
  <c r="CL191"/>
  <c r="CM48"/>
  <c r="CL174"/>
  <c r="CL179"/>
  <c r="CL185"/>
  <c r="CM56" i="16"/>
  <c r="CM43"/>
  <c r="CM49" i="20"/>
  <c r="CM57" s="1"/>
  <c r="DY34" i="19"/>
  <c r="DY44" s="1"/>
  <c r="CJ37" i="20"/>
  <c r="DY36" i="15"/>
  <c r="DH39" i="17"/>
  <c r="CR39"/>
  <c r="DY39"/>
  <c r="CM43" i="18"/>
  <c r="BW44"/>
  <c r="BW49" s="1"/>
  <c r="BW52" s="1"/>
  <c r="BW55" s="1"/>
  <c r="AP178" i="16"/>
  <c r="O4" i="11"/>
  <c r="BT20"/>
  <c r="BT13"/>
  <c r="CJ278" i="20" l="1"/>
  <c r="CL190" i="16"/>
  <c r="DY42" i="15"/>
  <c r="CL197" i="18"/>
  <c r="CM279" s="1"/>
  <c r="CJ273" i="14"/>
  <c r="CJ255"/>
  <c r="CJ236"/>
  <c r="BT236"/>
  <c r="CJ232"/>
  <c r="BT232"/>
  <c r="CJ228"/>
  <c r="CJ240" s="1"/>
  <c r="BT228"/>
  <c r="CJ224"/>
  <c r="BT224"/>
  <c r="CJ212"/>
  <c r="CJ208" s="1"/>
  <c r="BT212"/>
  <c r="BT208" s="1"/>
  <c r="CJ203"/>
  <c r="BT203"/>
  <c r="CL189"/>
  <c r="CL188"/>
  <c r="CL187"/>
  <c r="CL186"/>
  <c r="BF184"/>
  <c r="CL183"/>
  <c r="CL182"/>
  <c r="CL181"/>
  <c r="CL180"/>
  <c r="BF178"/>
  <c r="CL177"/>
  <c r="CL176"/>
  <c r="CL175"/>
  <c r="CL174"/>
  <c r="BF172"/>
  <c r="CL171"/>
  <c r="CL170"/>
  <c r="CL169"/>
  <c r="CL167" s="1"/>
  <c r="BF167"/>
  <c r="CL154"/>
  <c r="BV153"/>
  <c r="BV152"/>
  <c r="BV151"/>
  <c r="BV150"/>
  <c r="BV149"/>
  <c r="CE121"/>
  <c r="BD120"/>
  <c r="BD119"/>
  <c r="BD118"/>
  <c r="BD117"/>
  <c r="BD116"/>
  <c r="BD115"/>
  <c r="BD114"/>
  <c r="BD113"/>
  <c r="CE104"/>
  <c r="CE102"/>
  <c r="CE93"/>
  <c r="CE92"/>
  <c r="CE94" s="1"/>
  <c r="CE78"/>
  <c r="CE84" s="1"/>
  <c r="CM55"/>
  <c r="CM52"/>
  <c r="CM49"/>
  <c r="CM44"/>
  <c r="BW44"/>
  <c r="BW49" s="1"/>
  <c r="BW52" s="1"/>
  <c r="BW55" s="1"/>
  <c r="CM43"/>
  <c r="CJ35"/>
  <c r="CJ36" s="1"/>
  <c r="CJ26"/>
  <c r="CJ28" s="1"/>
  <c r="CJ17"/>
  <c r="BT7"/>
  <c r="CL178" l="1"/>
  <c r="AP178" s="1"/>
  <c r="CL184"/>
  <c r="AP184" s="1"/>
  <c r="CM48"/>
  <c r="CJ217"/>
  <c r="CM56"/>
  <c r="CL172"/>
  <c r="AP172" s="1"/>
  <c r="AP167"/>
  <c r="CL190"/>
  <c r="CR44" i="11" l="1"/>
  <c r="BZ44"/>
  <c r="BG44"/>
  <c r="AO44"/>
  <c r="Y44"/>
  <c r="DH43"/>
  <c r="DY43" s="1"/>
  <c r="DH42"/>
  <c r="DY42" s="1"/>
  <c r="DH41"/>
  <c r="DY41" s="1"/>
  <c r="DH40"/>
  <c r="DY40" s="1"/>
  <c r="DH39"/>
  <c r="DY39" s="1"/>
  <c r="DH38"/>
  <c r="DY38" s="1"/>
  <c r="DH37"/>
  <c r="DY37" s="1"/>
  <c r="DH36"/>
  <c r="DY36" s="1"/>
  <c r="DH35"/>
  <c r="DY35" s="1"/>
  <c r="DH34"/>
  <c r="DY34" s="1"/>
  <c r="DH44" l="1"/>
  <c r="DY44"/>
  <c r="F44" i="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<sst xmlns="http://schemas.openxmlformats.org/spreadsheetml/2006/main" count="1956" uniqueCount="624">
  <si>
    <t>Приложение № 1</t>
  </si>
  <si>
    <t>1.1.</t>
  </si>
  <si>
    <t xml:space="preserve">        расходы на закупку товаров, работ, услуг, всего</t>
  </si>
  <si>
    <t xml:space="preserve">        прочие поступления, всего</t>
  </si>
  <si>
    <t>в том числе: налог на прибыль</t>
  </si>
  <si>
    <t>Областной бюджет</t>
  </si>
  <si>
    <t>Местный бюджет</t>
  </si>
  <si>
    <t>Целевые субсидии</t>
  </si>
  <si>
    <t>Субсидии на осуществление капитальных вложений РФ</t>
  </si>
  <si>
    <t>Поступления от оказания услуг (выполнения работ) на платной основе и от иной приносящей доход деятельности</t>
  </si>
  <si>
    <t>Доходы от иной приносящей доход деятельности</t>
  </si>
  <si>
    <t>Наименование показателя</t>
  </si>
  <si>
    <t>Гранты, благотворительные средства</t>
  </si>
  <si>
    <t>Орган осуществляющий функции и полномочия учредителя</t>
  </si>
  <si>
    <t>Единица измерения: руб, коп</t>
  </si>
  <si>
    <t xml:space="preserve">Субсидии на финансовое обеспечение выполнения муниципального задания                 </t>
  </si>
  <si>
    <t>закупку товаров, работ, услуг в целях капитального ремонта муниципального имущества</t>
  </si>
  <si>
    <t>в том числе: приобретение объектов недвижимого имущества муниципальными  учреждениями</t>
  </si>
  <si>
    <t>в том числе: за счет субсидий, предоставляемых на финансовое обеспечение выполнения муниципального задания</t>
  </si>
  <si>
    <r>
      <rPr>
        <sz val="11"/>
        <rFont val="Times New Roman"/>
        <family val="1"/>
        <charset val="204"/>
      </rPr>
      <t>Дата</t>
    </r>
  </si>
  <si>
    <r>
      <rPr>
        <sz val="11"/>
        <rFont val="Times New Roman"/>
        <family val="1"/>
        <charset val="204"/>
      </rPr>
      <t>по Сводному реестру</t>
    </r>
  </si>
  <si>
    <r>
      <rPr>
        <sz val="11"/>
        <rFont val="Times New Roman"/>
        <family val="1"/>
        <charset val="204"/>
      </rPr>
      <t>глава по БК</t>
    </r>
  </si>
  <si>
    <r>
      <rPr>
        <sz val="11"/>
        <rFont val="Times New Roman"/>
        <family val="1"/>
        <charset val="204"/>
      </rPr>
      <t>ИНН</t>
    </r>
  </si>
  <si>
    <r>
      <rPr>
        <sz val="11"/>
        <rFont val="Times New Roman"/>
        <family val="1"/>
        <charset val="204"/>
      </rPr>
      <t>КПП</t>
    </r>
  </si>
  <si>
    <r>
      <rPr>
        <sz val="11"/>
        <rFont val="Times New Roman"/>
        <family val="1"/>
        <charset val="204"/>
      </rPr>
      <t>по ОКЕИ</t>
    </r>
  </si>
  <si>
    <r>
      <rPr>
        <sz val="11"/>
        <rFont val="Times New Roman"/>
        <family val="1"/>
        <charset val="204"/>
      </rPr>
      <t>Раздел 1. Поступления и выплаты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</si>
  <si>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</si>
  <si>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</si>
  <si>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</si>
  <si>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Остаток средств на начало текущего финансового года</t>
    </r>
    <r>
      <rPr>
        <vertAlign val="superscript"/>
        <sz val="11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</si>
  <si>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</si>
  <si>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Остаток средств на конец текущего финансового года</t>
    </r>
    <r>
      <rPr>
        <vertAlign val="superscript"/>
        <sz val="11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</si>
  <si>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120</t>
    </r>
  </si>
  <si>
    <r>
      <rPr>
        <sz val="11"/>
        <rFont val="Times New Roman"/>
        <family val="1"/>
        <charset val="204"/>
      </rPr>
      <t>140</t>
    </r>
  </si>
  <si>
    <r>
      <rPr>
        <sz val="11"/>
        <rFont val="Times New Roman"/>
        <family val="1"/>
        <charset val="204"/>
      </rPr>
      <t>150</t>
    </r>
  </si>
  <si>
    <r>
      <rPr>
        <sz val="11"/>
        <rFont val="Times New Roman"/>
        <family val="1"/>
        <charset val="204"/>
      </rPr>
      <t>180</t>
    </r>
  </si>
  <si>
    <r>
      <rPr>
        <sz val="11"/>
        <rFont val="Times New Roman"/>
        <family val="1"/>
        <charset val="204"/>
      </rPr>
      <t>доходы от операции с активами, всего</t>
    </r>
  </si>
  <si>
    <r>
      <rPr>
        <sz val="11"/>
        <rFont val="Times New Roman"/>
        <family val="1"/>
        <charset val="204"/>
      </rPr>
      <t>из них: увеличение остатков денежных средств за счет возврата дебиторской задолженности прошлых лет</t>
    </r>
  </si>
  <si>
    <r>
      <rPr>
        <sz val="11"/>
        <rFont val="Times New Roman"/>
        <family val="1"/>
        <charset val="204"/>
      </rPr>
      <t>510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</si>
  <si>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</si>
  <si>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в том числе: оплата труда</t>
    </r>
  </si>
  <si>
    <r>
      <rPr>
        <sz val="11"/>
        <rFont val="Times New Roman"/>
        <family val="1"/>
        <charset val="204"/>
      </rPr>
      <t>111</t>
    </r>
  </si>
  <si>
    <r>
      <rPr>
        <sz val="11"/>
        <rFont val="Times New Roman"/>
        <family val="1"/>
        <charset val="204"/>
      </rPr>
      <t>прочие выплаты персоналу, в том числе компенсационного характера</t>
    </r>
  </si>
  <si>
    <r>
      <rPr>
        <sz val="11"/>
        <rFont val="Times New Roman"/>
        <family val="1"/>
        <charset val="204"/>
      </rPr>
      <t>112</t>
    </r>
  </si>
  <si>
    <r>
      <rPr>
        <sz val="11"/>
        <rFont val="Times New Roman"/>
        <family val="1"/>
        <charset val="204"/>
      </rPr>
      <t>113</t>
    </r>
  </si>
  <si>
    <r>
      <rPr>
        <sz val="11"/>
        <rFont val="Times New Roman"/>
        <family val="1"/>
        <charset val="204"/>
      </rPr>
      <t>взносы по обязательному социальному страхованию на выплаты по оплате труда работников и иные выплаты работникам учреждений, всего</t>
    </r>
  </si>
  <si>
    <r>
      <rPr>
        <sz val="11"/>
        <rFont val="Times New Roman"/>
        <family val="1"/>
        <charset val="204"/>
      </rPr>
      <t>119</t>
    </r>
  </si>
  <si>
    <r>
      <rPr>
        <sz val="11"/>
        <rFont val="Times New Roman"/>
        <family val="1"/>
        <charset val="204"/>
      </rPr>
      <t>в том числе: на выплаты по оплате труда</t>
    </r>
  </si>
  <si>
    <r>
      <rPr>
        <sz val="11"/>
        <rFont val="Times New Roman"/>
        <family val="1"/>
        <charset val="204"/>
      </rPr>
      <t>на иные выплаты работникам</t>
    </r>
  </si>
  <si>
    <r>
      <rPr>
        <sz val="11"/>
        <rFont val="Times New Roman"/>
        <family val="1"/>
        <charset val="204"/>
      </rPr>
      <t>300</t>
    </r>
  </si>
  <si>
    <r>
      <rPr>
        <sz val="11"/>
        <rFont val="Times New Roman"/>
        <family val="1"/>
        <charset val="204"/>
      </rPr>
      <t>в том числе: социальные выплаты гражданам, кроме публичных нормативных социальных выплат</t>
    </r>
  </si>
  <si>
    <r>
      <rPr>
        <sz val="11"/>
        <rFont val="Times New Roman"/>
        <family val="1"/>
        <charset val="204"/>
      </rPr>
      <t>320</t>
    </r>
  </si>
  <si>
    <r>
      <rPr>
        <sz val="11"/>
        <rFont val="Times New Roman"/>
        <family val="1"/>
        <charset val="204"/>
      </rPr>
      <t>из них: пособия, компенсации и иные социальные выплаты гражданам, кроме публичных нормативных обязательств</t>
    </r>
  </si>
  <si>
    <r>
      <rPr>
        <sz val="11"/>
        <rFont val="Times New Roman"/>
        <family val="1"/>
        <charset val="204"/>
      </rPr>
      <t>321</t>
    </r>
  </si>
  <si>
    <r>
      <rPr>
        <sz val="11"/>
        <rFont val="Times New Roman"/>
        <family val="1"/>
        <charset val="204"/>
      </rPr>
      <t>выплата стипендий, осуществление иных расходов на социальную поддержку обучающихся за счет средств стипендиального фонда</t>
    </r>
  </si>
  <si>
    <r>
      <rPr>
        <sz val="11"/>
        <rFont val="Times New Roman"/>
        <family val="1"/>
        <charset val="204"/>
      </rPr>
      <t>340</t>
    </r>
  </si>
  <si>
    <r>
      <rPr>
        <sz val="11"/>
        <rFont val="Times New Roman"/>
        <family val="1"/>
        <charset val="204"/>
      </rPr>
  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  </r>
  </si>
  <si>
    <r>
      <rPr>
        <sz val="11"/>
        <rFont val="Times New Roman"/>
        <family val="1"/>
        <charset val="204"/>
      </rPr>
      <t>350</t>
    </r>
  </si>
  <si>
    <r>
      <rPr>
        <sz val="11"/>
        <rFont val="Times New Roman"/>
        <family val="1"/>
        <charset val="204"/>
      </rPr>
      <t>850</t>
    </r>
  </si>
  <si>
    <r>
      <rPr>
        <sz val="11"/>
        <rFont val="Times New Roman"/>
        <family val="1"/>
        <charset val="204"/>
      </rPr>
      <t>из них: налог на имущество организаций и земельный налог</t>
    </r>
  </si>
  <si>
    <r>
      <rPr>
        <sz val="11"/>
        <rFont val="Times New Roman"/>
        <family val="1"/>
        <charset val="204"/>
      </rPr>
      <t>851</t>
    </r>
  </si>
  <si>
    <r>
      <rPr>
        <sz val="11"/>
        <rFont val="Times New Roman"/>
        <family val="1"/>
        <charset val="204"/>
      </rPr>
      <t>иные налоги (включаемые в состав расходов) в бюджеты бюджетной системы Российской Федерации, а также государственная пошлина</t>
    </r>
  </si>
  <si>
    <r>
      <rPr>
        <sz val="11"/>
        <rFont val="Times New Roman"/>
        <family val="1"/>
        <charset val="204"/>
      </rPr>
      <t>852</t>
    </r>
  </si>
  <si>
    <r>
      <rPr>
        <sz val="11"/>
        <rFont val="Times New Roman"/>
        <family val="1"/>
        <charset val="204"/>
      </rPr>
      <t>уплата штрафов (в том числе административных), пеней, иных платежей</t>
    </r>
  </si>
  <si>
    <r>
      <rPr>
        <sz val="11"/>
        <rFont val="Times New Roman"/>
        <family val="1"/>
        <charset val="204"/>
      </rPr>
      <t>853</t>
    </r>
  </si>
  <si>
    <r>
      <rPr>
        <sz val="11"/>
        <rFont val="Times New Roman"/>
        <family val="1"/>
        <charset val="204"/>
      </rPr>
      <t>в том числе: закупку научно-исследовательских и опытно-конструкторских работ</t>
    </r>
  </si>
  <si>
    <r>
      <rPr>
        <sz val="11"/>
        <rFont val="Times New Roman"/>
        <family val="1"/>
        <charset val="204"/>
      </rPr>
      <t>241</t>
    </r>
  </si>
  <si>
    <r>
      <rPr>
        <sz val="11"/>
        <rFont val="Times New Roman"/>
        <family val="1"/>
        <charset val="204"/>
      </rPr>
      <t>закупку товаров, работ, услуг в сфере информационно-коммуникационных технологий</t>
    </r>
  </si>
  <si>
    <r>
      <rPr>
        <sz val="11"/>
        <rFont val="Times New Roman"/>
        <family val="1"/>
        <charset val="204"/>
      </rPr>
      <t>242</t>
    </r>
  </si>
  <si>
    <r>
      <rPr>
        <sz val="11"/>
        <rFont val="Times New Roman"/>
        <family val="1"/>
        <charset val="204"/>
      </rPr>
      <t>243</t>
    </r>
  </si>
  <si>
    <r>
      <rPr>
        <sz val="11"/>
        <rFont val="Times New Roman"/>
        <family val="1"/>
        <charset val="204"/>
      </rPr>
      <t>прочую закупку товаров, работ и услуг, всего</t>
    </r>
  </si>
  <si>
    <r>
      <rPr>
        <sz val="11"/>
        <rFont val="Times New Roman"/>
        <family val="1"/>
        <charset val="204"/>
      </rPr>
      <t>из них:</t>
    </r>
  </si>
  <si>
    <r>
      <rPr>
        <sz val="11"/>
        <rFont val="Times New Roman"/>
        <family val="1"/>
        <charset val="204"/>
      </rPr>
      <t>400</t>
    </r>
  </si>
  <si>
    <r>
      <rPr>
        <sz val="11"/>
        <rFont val="Times New Roman"/>
        <family val="1"/>
        <charset val="204"/>
      </rPr>
      <t>406</t>
    </r>
  </si>
  <si>
    <r>
      <rPr>
        <sz val="11"/>
        <rFont val="Times New Roman"/>
        <family val="1"/>
        <charset val="204"/>
      </rPr>
      <t>407</t>
    </r>
  </si>
  <si>
    <r>
      <rPr>
        <sz val="11"/>
        <rFont val="Times New Roman"/>
        <family val="1"/>
        <charset val="204"/>
      </rPr>
      <t>100</t>
    </r>
  </si>
  <si>
    <r>
      <rPr>
        <sz val="11"/>
        <rFont val="Times New Roman"/>
        <family val="1"/>
        <charset val="204"/>
      </rPr>
      <t>налог на добавленную стоимость</t>
    </r>
  </si>
  <si>
    <r>
      <rPr>
        <sz val="11"/>
        <rFont val="Times New Roman"/>
        <family val="1"/>
        <charset val="204"/>
      </rPr>
      <t>прочие налоги, уменьшающие доход</t>
    </r>
  </si>
  <si>
    <r>
      <rPr>
        <sz val="11"/>
        <rFont val="Times New Roman"/>
        <family val="1"/>
        <charset val="204"/>
      </rPr>
      <t>из них: возврат в бюджет средств субсидии</t>
    </r>
  </si>
  <si>
    <r>
      <rPr>
        <sz val="11"/>
        <rFont val="Times New Roman"/>
        <family val="1"/>
        <charset val="204"/>
      </rPr>
      <t>610</t>
    </r>
  </si>
  <si>
    <t xml:space="preserve">                            ВСЕГО</t>
  </si>
  <si>
    <t>5гр.=гр.6+гр7+гр.8+гр.9+гр.10+гр.11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</si>
  <si>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Целевые субсидии </t>
  </si>
  <si>
    <r>
      <rPr>
        <sz val="11"/>
        <rFont val="Times New Roman"/>
        <family val="1"/>
        <charset val="204"/>
      </rPr>
      <t>244</t>
    </r>
  </si>
  <si>
    <t xml:space="preserve">к Требованиям к составлению и утверждению плана финансово-хозяйственной деятельности муниципальных бюджетных учреждений образования, культуры и спорта муниципального образования "Вилегодский муниципальный район", утвержденных приказом Управления образования и культуры администрации муниципального образования «Вилегодский муниципальный район» от 04 июля 2019г. №____
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</si>
  <si>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В случае утверждения закона (решения) о бюджете на текущий финансовый год и плановый период.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</si>
  <si>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   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</si>
  <si>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   В графе 3 отражаются: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</si>
  <si>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  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управления, утвержденным приказом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</si>
  <si>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   По строкам 0001 и 0002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</si>
  <si>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  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(микрозаймов), а также за</t>
    </r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</si>
  <si>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   Показатели выплат по расходам на закупки товаров, работ, услуг, отраженные в строке 2600 Раздела 1 «Поступления и выплаты» Плана, подлежат детализации в Разделе 2 «Сведения по выплатам на закупку товаров, работ, услуг»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</si>
  <si>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   Показатель отражается со знаком «минус».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</si>
  <si>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   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предоставления займов (микрозаймов),</t>
    </r>
  </si>
  <si>
    <r>
      <rPr>
        <sz val="8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</si>
  <si>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Руководитель учреждения</t>
    </r>
  </si>
  <si>
    <r>
      <t xml:space="preserve">  </t>
    </r>
    <r>
      <rPr>
        <sz val="9"/>
        <rFont val="Times New Roman"/>
        <family val="1"/>
        <charset val="204"/>
      </rPr>
      <t>(должность)               (подпись)                          (расшифровка подписи)</t>
    </r>
  </si>
  <si>
    <r>
      <t xml:space="preserve">                        </t>
    </r>
    <r>
      <rPr>
        <sz val="9"/>
        <rFont val="Times New Roman"/>
        <family val="1"/>
        <charset val="204"/>
      </rPr>
      <t>(должность)              (фамилия, инициалы)                            (телефон)</t>
    </r>
  </si>
  <si>
    <r>
      <rPr>
        <sz val="11"/>
        <rFont val="Times New Roman"/>
        <family val="1"/>
        <charset val="204"/>
      </rPr>
      <t xml:space="preserve">«____» _______   20___ </t>
    </r>
    <r>
      <rPr>
        <sz val="9"/>
        <rFont val="Times New Roman"/>
        <family val="1"/>
        <charset val="204"/>
      </rPr>
      <t>Г.</t>
    </r>
  </si>
  <si>
    <r>
      <rPr>
        <sz val="9"/>
        <rFont val="Times New Roman"/>
        <family val="1"/>
        <charset val="204"/>
      </rPr>
      <t>(наименование должности уполномоченного лица органа - учредителя)</t>
    </r>
  </si>
  <si>
    <r>
      <rPr>
        <vertAlign val="superscript"/>
        <sz val="8"/>
        <rFont val="Times New Roman"/>
        <family val="1"/>
        <charset val="204"/>
      </rPr>
      <t>|:</t>
    </r>
    <r>
      <rPr>
        <sz val="8"/>
        <rFont val="Times New Roman"/>
        <family val="1"/>
        <charset val="204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</si>
  <si>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   Плановые показатели выплат на закупку товаров, работ, услуг по строке 26000 Раздела 2 «Сведения по выплатам на закупку товаров, работ, услуг» Плана распределяются на выплаты по контрактам (договорам), заключенным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</si>
  <si>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   Указывается сумма договоров (контрактах) о закупках товаров, работ, услуг, заключенных без учета требований Федерального закона № 44-ФЗ и Федерального закона № 223-ФЭ, в случаях предусмотренных указанными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</si>
  <si>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   Указывается сумма закупок товаров, работ, услуг, осуществляемых в соответствии с Федеральным законом № 44-ФЗ и Федеральным законом № 223-Ф3.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</si>
  <si>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   Государственным (муниципальным) бюджетным учреждением показатель не формируется.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</si>
  <si>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   Указывается сумма закупок товаров, работ, услуг, осуществляемых в соответствии с Федеральным законом № 44-ФЗ.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</si>
  <si>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   Плановые показатели выплат на закупку товаров, работ, услуг по строке 26500 государственного (муниципального) бюджетного учреждения должен быть не менее суммы показателей строк 26410, 26420, 26430, 26440 по</t>
    </r>
  </si>
  <si>
    <t>УТВЕРЖДАЮ</t>
  </si>
  <si>
    <t xml:space="preserve">   (руководитель учреждения)</t>
  </si>
  <si>
    <t>Код строки</t>
  </si>
  <si>
    <r>
      <t>Код по бюджетной классификации Российской Федерации</t>
    </r>
    <r>
      <rPr>
        <vertAlign val="superscript"/>
        <sz val="9"/>
        <rFont val="Times New Roman"/>
        <family val="1"/>
        <charset val="204"/>
      </rPr>
      <t>3</t>
    </r>
  </si>
  <si>
    <t>Расходы, всего</t>
  </si>
  <si>
    <t>2000</t>
  </si>
  <si>
    <t>X</t>
  </si>
  <si>
    <r>
      <rPr>
        <sz val="7"/>
        <rFont val="Times New Roman"/>
        <family val="1"/>
        <charset val="204"/>
      </rPr>
      <t>X</t>
    </r>
  </si>
  <si>
    <r>
      <rPr>
        <b/>
        <sz val="13"/>
        <rFont val="Times New Roman"/>
        <family val="1"/>
        <charset val="204"/>
      </rPr>
      <t>Раздел 2. Сведения по выплатам на закупки товаров, работ, услуг</t>
    </r>
    <r>
      <rPr>
        <b/>
        <vertAlign val="superscript"/>
        <sz val="13"/>
        <rFont val="Times New Roman"/>
        <family val="1"/>
        <charset val="204"/>
      </rPr>
      <t>10</t>
    </r>
  </si>
  <si>
    <t>2</t>
  </si>
  <si>
    <t>4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</si>
  <si>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</si>
  <si>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</si>
  <si>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</si>
  <si>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налог на прибыль, налог на добавленную</t>
  </si>
  <si>
    <t>стоимость, единый налог на вмененный доход для отдельных видов деятельности);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</si>
  <si>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</si>
  <si>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номер 50003), и (или) коды иных аналитических</t>
  </si>
  <si>
    <t>показателей, в случае, если Порядком органа - учредителя предусмотрена указанная детализация.</t>
  </si>
  <si>
    <t>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года.</t>
  </si>
  <si>
    <t>счет возврата средств, размещенных на банковских депозитах. При формировании Плана (проекта Плана) обособленному(ым) подразделению(ям) показатель прочих поступлений включает показатель поступлений в рамках расчетов</t>
  </si>
  <si>
    <t>между* головным учреждением и обособленным подразделением.</t>
  </si>
  <si>
    <t>Плана.</t>
  </si>
  <si>
    <t>размещения автономными учреждениями денежных средств на банковских депозитах. При формировании Плана (проекта Плана) обособленному(ым) подразделению(ям) показатель прочих выплат включает показатель поступлений в</t>
  </si>
  <si>
    <t>рамках расчетов между головным учреждением и обособленным подразделением.</t>
  </si>
  <si>
    <t>(планируемым к заключению) в соответствии с гражданским законодательством Российской Федерации (строки 26100 и 26200), а также по контрактам (договорам), заключаемым в соответствии с требованиями</t>
  </si>
  <si>
    <t>законодательства Российской Федерации и иных нормативных правовых актов о контрактной системе в сфере закупок товаров, работ, услуг для государственных и муниципальных нужд, с детализацией указанных выплат по</t>
  </si>
  <si>
    <t>контрактам (договорам), заключенным до начала текущего финансового года (строка 26300) и планируемым к заключению в соответствующем финансовом году (строка 26400) и должны соответствовать показателям</t>
  </si>
  <si>
    <t>соответствующих граф по строке 2600 Раздела 1 «Поступления и выплаты» Плана.</t>
  </si>
  <si>
    <t>федеральными законами.</t>
  </si>
  <si>
    <t>соответствующей графе, государственного (муниципального) автономного учреждения - не менее показателя строки 26430 по соответствующей графе.</t>
  </si>
  <si>
    <t>СОГЛАСОВАНО</t>
  </si>
  <si>
    <t>капитальные вложения в объекты государственной (муниципальной) собственности, всего</t>
  </si>
  <si>
    <t>гр5=гр.6+гр7+гр.8+гр.9+гр.10+гр.11</t>
  </si>
  <si>
    <t>1</t>
  </si>
  <si>
    <t>3</t>
  </si>
  <si>
    <t>№ п/п</t>
  </si>
  <si>
    <t>Коды строк</t>
  </si>
  <si>
    <t>Год начала закупки</t>
  </si>
  <si>
    <r>
      <rPr>
        <i/>
        <sz val="11"/>
        <rFont val="Times New Roman"/>
        <family val="1"/>
        <charset val="204"/>
      </rPr>
      <t>уплата налогов, сборов и иных платежей, всего</t>
    </r>
  </si>
  <si>
    <r>
      <rPr>
        <i/>
        <sz val="11"/>
        <rFont val="Times New Roman"/>
        <family val="1"/>
        <charset val="204"/>
      </rPr>
      <t>безвозмездные перечисления организациям и физическим лицам, всего</t>
    </r>
  </si>
  <si>
    <t>в том числе: на выплаты персоналу, всего</t>
  </si>
  <si>
    <t xml:space="preserve">            (подпись)                                         (расшифровка подписи)</t>
  </si>
  <si>
    <t>строительство (реконструкция) объектов недвижимого имущества муниципальными учреждениями</t>
  </si>
  <si>
    <r>
      <t xml:space="preserve">Выплаты на закупку товаров, работ, услуг, всего </t>
    </r>
    <r>
      <rPr>
        <vertAlign val="superscript"/>
        <sz val="9"/>
        <rFont val="Times New Roman"/>
        <family val="1"/>
        <charset val="204"/>
      </rPr>
      <t>11</t>
    </r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</si>
  <si>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223-Ф3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- 12 Федеральный закон № 223-Ф3)</t>
  </si>
  <si>
    <t>по контрактам (договорам), планируемым к заключению в соответствующем финансовом году без применения 12 норм Федерального закона № 44-ФЗ и Федерального закона № 223-Ф3</t>
  </si>
  <si>
    <t>по контрактам (договорам), заключенным до начала текущего финансового года с учетом требований 13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</si>
  <si>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13 требований Федерального закона № 44-ФЗ и Федерального закона № 223-Ф3</t>
  </si>
  <si>
    <t>в том числе: в соответствии с Федеральным законом № 44-ФЗ</t>
  </si>
  <si>
    <r>
      <t>в соответствии с Федеральным законом № 223-Ф3</t>
    </r>
    <r>
      <rPr>
        <vertAlign val="superscript"/>
        <sz val="9"/>
        <rFont val="Times New Roman"/>
        <family val="1"/>
        <charset val="204"/>
      </rPr>
      <t>14</t>
    </r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</si>
  <si>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</si>
  <si>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  <charset val="204"/>
      </rPr>
      <t>15</t>
    </r>
  </si>
  <si>
    <t>за счет прочих источников финансового обеспечения</t>
  </si>
  <si>
    <t>в соответствии с Федеральным законом № 223-ФЭ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</si>
  <si>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9"/>
        <rFont val="Times New Roman"/>
        <family val="1"/>
        <charset val="204"/>
      </rPr>
      <t>16</t>
    </r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</si>
  <si>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</si>
  <si>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</si>
  <si>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1.2.</t>
  </si>
  <si>
    <t>1.3.</t>
  </si>
  <si>
    <t>1.4.</t>
  </si>
  <si>
    <t>1.4.1</t>
  </si>
  <si>
    <t>1.4.1.1.</t>
  </si>
  <si>
    <t>1.4.1.2.</t>
  </si>
  <si>
    <t>1.4.2.</t>
  </si>
  <si>
    <t>1.4.2.1</t>
  </si>
  <si>
    <t>1.4.2.2.</t>
  </si>
  <si>
    <t>1.4.3.</t>
  </si>
  <si>
    <t>1.4.4.1.</t>
  </si>
  <si>
    <t>1.4.4.2.</t>
  </si>
  <si>
    <t>1.4.5.</t>
  </si>
  <si>
    <t>1.4.5.1.</t>
  </si>
  <si>
    <t>1.4.5.2.</t>
  </si>
  <si>
    <t>2.</t>
  </si>
  <si>
    <t>3.</t>
  </si>
  <si>
    <t>26000</t>
  </si>
  <si>
    <t>26100</t>
  </si>
  <si>
    <t>26200</t>
  </si>
  <si>
    <t>26300</t>
  </si>
  <si>
    <t>26400</t>
  </si>
  <si>
    <t>26410</t>
  </si>
  <si>
    <t>26411</t>
  </si>
  <si>
    <t>26412</t>
  </si>
  <si>
    <t>26420</t>
  </si>
  <si>
    <t>26421</t>
  </si>
  <si>
    <t>26422</t>
  </si>
  <si>
    <t>26430</t>
  </si>
  <si>
    <t>26441</t>
  </si>
  <si>
    <t>26442</t>
  </si>
  <si>
    <t>26450</t>
  </si>
  <si>
    <t>26451</t>
  </si>
  <si>
    <t>26452</t>
  </si>
  <si>
    <t>26500</t>
  </si>
  <si>
    <t>26510</t>
  </si>
  <si>
    <t>26600</t>
  </si>
  <si>
    <t>26610</t>
  </si>
  <si>
    <t>0001</t>
  </si>
  <si>
    <t>0002</t>
  </si>
  <si>
    <t>1000</t>
  </si>
  <si>
    <t>1100</t>
  </si>
  <si>
    <t>1200</t>
  </si>
  <si>
    <t>1210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</si>
  <si>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</si>
  <si>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</si>
  <si>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</si>
  <si>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</si>
  <si>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</si>
  <si>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</si>
  <si>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</si>
  <si>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</si>
  <si>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</si>
  <si>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</si>
  <si>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</si>
  <si>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</si>
  <si>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</si>
  <si>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</si>
  <si>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</si>
  <si>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</si>
  <si>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</si>
  <si>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</si>
  <si>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</si>
  <si>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</si>
  <si>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</si>
  <si>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</si>
  <si>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</si>
  <si>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</si>
  <si>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</si>
  <si>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</si>
  <si>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</si>
  <si>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</si>
  <si>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</si>
  <si>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</si>
  <si>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</si>
  <si>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</si>
  <si>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</si>
  <si>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</si>
  <si>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</si>
  <si>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3020</t>
  </si>
  <si>
    <t>3030</t>
  </si>
  <si>
    <t>4000</t>
  </si>
  <si>
    <t>4010</t>
  </si>
  <si>
    <r>
      <rPr>
        <b/>
        <sz val="11"/>
        <rFont val="Times New Roman"/>
        <family val="1"/>
        <charset val="204"/>
      </rPr>
      <t>Выплаты, уменьшающие доход, всего</t>
    </r>
    <r>
      <rPr>
        <b/>
        <vertAlign val="superscript"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</si>
  <si>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Прочие выплаты, всего</t>
    </r>
    <r>
      <rPr>
        <b/>
        <vertAlign val="superscript"/>
        <sz val="11"/>
        <rFont val="Times New Roman"/>
        <family val="1"/>
        <charset val="204"/>
      </rPr>
      <t>9</t>
    </r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</si>
  <si>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</si>
  <si>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</si>
  <si>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</si>
  <si>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</si>
  <si>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</si>
  <si>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</si>
  <si>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</si>
  <si>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СВЕДЕНИЯ</t>
  </si>
  <si>
    <t>Форма по ОКУД</t>
  </si>
  <si>
    <t>0501016</t>
  </si>
  <si>
    <t>ОБ ОПЕРАЦИЯХ С ЦЕЛЕВЫМИ СУБСИДИЯМИ НА 20</t>
  </si>
  <si>
    <t xml:space="preserve"> Г.</t>
  </si>
  <si>
    <t>от "</t>
  </si>
  <si>
    <t>Дата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</si>
  <si>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</si>
  <si>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</si>
  <si>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</si>
  <si>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</si>
  <si>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</si>
  <si>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Наименование учреждения</t>
  </si>
  <si>
    <t>КПП</t>
  </si>
  <si>
    <t>Наименование обособленного подразделения</t>
  </si>
  <si>
    <t>Наименование органа, осуществляющего функции и полномочия учредителя</t>
  </si>
  <si>
    <t>Глава по БК</t>
  </si>
  <si>
    <t>Наименование территориального органа Федерального казначейства, осуществляющего ведение лицевого счета</t>
  </si>
  <si>
    <t>по КОФК</t>
  </si>
  <si>
    <t>Единица измерения: руб.</t>
  </si>
  <si>
    <t>по ОКЕИ</t>
  </si>
  <si>
    <t>383</t>
  </si>
  <si>
    <t>Соглашение</t>
  </si>
  <si>
    <t>Идентификатор соглашения</t>
  </si>
  <si>
    <t>Код объекта ФАИП</t>
  </si>
  <si>
    <t>Аналитический код поступлений/
выплат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</si>
  <si>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</si>
  <si>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</si>
  <si>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</si>
  <si>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Итого
к использованию
(гр. 8 + гр. 9 + 
гр. 10)</t>
  </si>
  <si>
    <t>Планируемые выплаты</t>
  </si>
  <si>
    <t>наименование</t>
  </si>
  <si>
    <t>код субсидии</t>
  </si>
  <si>
    <t>номер</t>
  </si>
  <si>
    <t>дата</t>
  </si>
  <si>
    <t xml:space="preserve">Итого по коду целевой субсидии </t>
  </si>
  <si>
    <t>х</t>
  </si>
  <si>
    <t xml:space="preserve">Всего </t>
  </si>
  <si>
    <t>Руководитель (уполномоченное лицо)</t>
  </si>
  <si>
    <t>Номер страницы</t>
  </si>
  <si>
    <t>(должность)</t>
  </si>
  <si>
    <t>Всего страниц</t>
  </si>
  <si>
    <t>Руководитель финансово-экономической службы</t>
  </si>
  <si>
    <t>(уполномоченное лицо)</t>
  </si>
  <si>
    <t>Ответственный исполнитель</t>
  </si>
  <si>
    <t>(фамилия, инициалы)</t>
  </si>
  <si>
    <t>(телефон)</t>
  </si>
  <si>
    <t>ОТМЕТКА ТЕРРИТОРИАЛЬНОГО ОРГАНА ФЕДЕРАЛЬНОГО КАЗНАЧЕЙСТВА
О ПРИНЯТИИ НАСТОЯЩИХ СВЕДЕНИЙ</t>
  </si>
  <si>
    <t xml:space="preserve">  </t>
  </si>
  <si>
    <t>ЗАЯВКА</t>
  </si>
  <si>
    <t>НА ВНЕСЕНИЕ ИЗМЕНЕНИЙ В ПЛАН ФИНАНСОВО-ХОЗЯЙСТВЕННОЙ ДЕЯТЕЛЬНОСТИ</t>
  </si>
  <si>
    <t>(наименование учреждения)</t>
  </si>
  <si>
    <t>Наименование направлений расходования средств</t>
  </si>
  <si>
    <t>Классификация</t>
  </si>
  <si>
    <t>Сумма изменений (+/-)</t>
  </si>
  <si>
    <t>Обоснование изменений</t>
  </si>
  <si>
    <t>Код субсидии</t>
  </si>
  <si>
    <t>КВР</t>
  </si>
  <si>
    <t>КОСГУ</t>
  </si>
  <si>
    <t>субсидия</t>
  </si>
  <si>
    <t>ИТОГО</t>
  </si>
  <si>
    <t>Руководитель учреждения гарантирует недопущение образования кредиторской задолженности по уменьшаемым расходам.</t>
  </si>
  <si>
    <t>Руководитель учреждения</t>
  </si>
  <si>
    <t>М.П.</t>
  </si>
  <si>
    <t>Главный бухгалтер</t>
  </si>
  <si>
    <t>Исполнитель</t>
  </si>
  <si>
    <t>таблица №1</t>
  </si>
  <si>
    <t>таблица №2</t>
  </si>
  <si>
    <t xml:space="preserve">Приложение №3 к приказу №150-од от 04 июля 2019г 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</si>
  <si>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</si>
  <si>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</si>
  <si>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</si>
  <si>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</si>
  <si>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</si>
  <si>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Районный коэффициент, северная надбавка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</si>
  <si>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</si>
  <si>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</si>
  <si>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</si>
  <si>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</si>
  <si>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</si>
  <si>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по оплате стоимости проезда к месту отдыха и обратно</t>
  </si>
  <si>
    <t>Наименование 
расходов</t>
  </si>
  <si>
    <t>Средний размер выплаты на одного работника, руб.</t>
  </si>
  <si>
    <t>Количество работников, 
чел.</t>
  </si>
  <si>
    <t>Сумма, руб. 
(гр. 3 x гр. 4)</t>
  </si>
  <si>
    <t>1.3. Расчеты (обоснования) выплат персоналу при направлении в служебные командировки</t>
  </si>
  <si>
    <t xml:space="preserve">Средний размер выплаты на одного работника в день, руб. </t>
  </si>
  <si>
    <t>Количество 
дней</t>
  </si>
  <si>
    <t>Сумма, руб. 
(гр. 3 x гр. 4 x 
гр. 5)</t>
  </si>
  <si>
    <t>проживание</t>
  </si>
  <si>
    <t>проезд</t>
  </si>
  <si>
    <t>суточные</t>
  </si>
  <si>
    <t>1.4. Расчеты (обоснования) прочих выплат персоналу</t>
  </si>
  <si>
    <t>1.4.1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</si>
  <si>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</si>
  <si>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</si>
  <si>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</si>
  <si>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Выплата пособий до 3-х лет</t>
  </si>
  <si>
    <t>1.4.2 Расчеты (обоснования) прочих выплат персоналу</t>
  </si>
  <si>
    <t>Численность работников, получающих выплаты</t>
  </si>
  <si>
    <t>Размер 
выплаты, руб.</t>
  </si>
  <si>
    <t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</si>
  <si>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</si>
  <si>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</si>
  <si>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</si>
  <si>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</si>
  <si>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</si>
  <si>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</si>
  <si>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</si>
  <si>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</si>
  <si>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</si>
  <si>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</si>
  <si>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</si>
  <si>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</si>
  <si>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</si>
  <si>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</si>
  <si>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</si>
  <si>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</si>
  <si>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</si>
  <si>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</si>
  <si>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</si>
  <si>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</si>
  <si>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</si>
  <si>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</si>
  <si>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</si>
  <si>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</si>
  <si>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</si>
  <si>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 (строка 230)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</si>
  <si>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</si>
  <si>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</si>
  <si>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</si>
  <si>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</si>
  <si>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Налог на имущество</t>
  </si>
  <si>
    <t>852 Уплата прочих налогов, сборов</t>
  </si>
  <si>
    <t>Ставка налога, 
руб.</t>
  </si>
  <si>
    <t>Сумма исчисленного 
налога, подлежащего 
уплате, руб. 
(гр. 3 x гр. 4 )</t>
  </si>
  <si>
    <t>КОСГУ 290     СУБ КОСГУ 290.01</t>
  </si>
  <si>
    <t>Транспортный налог</t>
  </si>
  <si>
    <t>853 Уплата иных платежей</t>
  </si>
  <si>
    <t>Объем отходов, т.</t>
  </si>
  <si>
    <t>К</t>
  </si>
  <si>
    <t>Сумма исчисленного 
налога, подлежащего 
уплате, руб. 
(гр. 3 x гр. 4)</t>
  </si>
  <si>
    <t>Плата за негативное воздействие на окружающую среду</t>
  </si>
  <si>
    <t>852</t>
  </si>
  <si>
    <t>853</t>
  </si>
  <si>
    <t>Налог на</t>
  </si>
  <si>
    <t>244 Прочая закупка товаров, работ, услуг</t>
  </si>
  <si>
    <t>5.1.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</si>
  <si>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</si>
  <si>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</si>
  <si>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</si>
  <si>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</si>
  <si>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</si>
  <si>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</si>
  <si>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</si>
  <si>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</si>
  <si>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</si>
  <si>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</si>
  <si>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</si>
  <si>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</si>
  <si>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</si>
  <si>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</si>
  <si>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</si>
  <si>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</si>
  <si>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5.5.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</si>
  <si>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</si>
  <si>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</si>
  <si>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</si>
  <si>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5.6. Расчет (обоснование) расходов на оплату прочих работ, услуг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</si>
  <si>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</si>
  <si>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</si>
  <si>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</si>
  <si>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</si>
  <si>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Размер оплаты труда работников, руб.</t>
  </si>
  <si>
    <r>
      <t>Фонд оплаты труда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в год</t>
    </r>
    <r>
      <rPr>
        <u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руб. ((гр. 4 + гр.5 + 6+ гр.7 )х12)х гр.3</t>
    </r>
  </si>
  <si>
    <t>среднемесячный размер заработной платы</t>
  </si>
  <si>
    <t>1. Расчеты (обоснования) выплат персоналу</t>
  </si>
  <si>
    <t>Расчеты (обоснования) к плану финансово-хозяйственной деятельности по</t>
  </si>
  <si>
    <t xml:space="preserve">Учреждение       </t>
  </si>
  <si>
    <t>2. Расчеты (обоснования) расходов на социальные и иные выплаты населению</t>
  </si>
  <si>
    <t>4. Расчет (обоснование) прочих расходов (кроме расходов на закупку товаров, работ, услуг)</t>
  </si>
  <si>
    <t xml:space="preserve">5. Расчет (обоснование) расходов на закупку товаров, работ, услуг </t>
  </si>
  <si>
    <t>5.7. Расчет (обоснование) расходов на приобретение основных средств</t>
  </si>
  <si>
    <t>Земельный налог, всего</t>
  </si>
  <si>
    <t>в том числе по участкам:</t>
  </si>
  <si>
    <t>Абонентская плата за номер</t>
  </si>
  <si>
    <t>Повременная оплата междугородных, международных и местных телефонных соединений</t>
  </si>
  <si>
    <t xml:space="preserve"> Оплата сотовой связи по тарифам</t>
  </si>
  <si>
    <t xml:space="preserve">Пересылка почтовой корреспонденции </t>
  </si>
  <si>
    <t>прочее</t>
  </si>
  <si>
    <t>Электроснабжение, всего</t>
  </si>
  <si>
    <t>в том числе по объектам:</t>
  </si>
  <si>
    <t>Теплоснабжение, всего</t>
  </si>
  <si>
    <t>Холодное водоснабжение, всего</t>
  </si>
  <si>
    <t xml:space="preserve"> Водоотведение, всего</t>
  </si>
  <si>
    <t>Содержание объектов недвижимого имущества в чистоте в том числе: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</si>
  <si>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</si>
  <si>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</si>
  <si>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</t>
  </si>
  <si>
    <t>санитарно-гигиеническое обслуживание, мойка и чистка помещений, окон, натирка полов</t>
  </si>
  <si>
    <t>Ремонт (текущий и капитальный) имущества в том числе: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</si>
  <si>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</si>
  <si>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</si>
  <si>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 в том числе:</t>
  </si>
  <si>
    <t>Оплата услуг на страхование гражданской ответственности владельцев транспортных средств</t>
  </si>
  <si>
    <t>Оплата информационно-вычислительных и информационно-правовых услуг  в том числе:</t>
  </si>
  <si>
    <t>Наименование расходов (по группам)</t>
  </si>
  <si>
    <t>Мебель</t>
  </si>
  <si>
    <t xml:space="preserve">Технологическое (кухонное, производственное) оборудования </t>
  </si>
  <si>
    <t>Оплата услуг  по видеонаблюдению в том числе по обьектам:</t>
  </si>
  <si>
    <t>5</t>
  </si>
  <si>
    <t>Оплата прочих услуг в том числе по наименованиям:</t>
  </si>
  <si>
    <t xml:space="preserve">Компьютерная, офисная и мультимедийная техника </t>
  </si>
  <si>
    <t xml:space="preserve">Производственный и хозяйственный инвентарь </t>
  </si>
  <si>
    <t xml:space="preserve">Спортивное оборудование и спортинвентарь </t>
  </si>
  <si>
    <t xml:space="preserve">Комплектование библиотечного, книжного фонда </t>
  </si>
  <si>
    <t>………..</t>
  </si>
  <si>
    <t xml:space="preserve">Приобретение строительных материалов </t>
  </si>
  <si>
    <t xml:space="preserve">Приобретение прочего мягкого инвентаря </t>
  </si>
  <si>
    <t>Приобретение ГСМ</t>
  </si>
  <si>
    <t>Приобретение бумаги и канцелярских товаров ( в том числе картриджы)</t>
  </si>
  <si>
    <t>Приобретение твердого топлива (дрова)</t>
  </si>
  <si>
    <t>Приобретение продуктов питания</t>
  </si>
  <si>
    <t>Приобретение запчастей  и расходных материалов для оргтехники, автотранспорта</t>
  </si>
  <si>
    <t>прочие материальные запасы</t>
  </si>
  <si>
    <t xml:space="preserve">851 </t>
  </si>
  <si>
    <t>Транспортный налог, всего</t>
  </si>
  <si>
    <t>в том числе по транспортным средствам:</t>
  </si>
  <si>
    <t xml:space="preserve">                                                                       Приложение № 2 к приказу №150-од от 04 июля 2019 года</t>
  </si>
  <si>
    <t>социальные и иные выплаты населению, всего</t>
  </si>
  <si>
    <t>Оплата услуг вневедомственной, пожарной охраны, системы видеонаблюдения  в том числе по обьектам:</t>
  </si>
  <si>
    <t>5.8. Расчет (обоснование) расходов на приобретение  материальных запасов</t>
  </si>
  <si>
    <t>иные выплаты, за исключением фонда оплаты труда учреждения, для выполнения отдельных полномочий</t>
  </si>
  <si>
    <t xml:space="preserve">Приложение №1 к приказу №150-од от 04 июля 2019г </t>
  </si>
  <si>
    <t xml:space="preserve"> Расчеты (обоснования) по доходам</t>
  </si>
  <si>
    <t>Наименование 
доходов</t>
  </si>
  <si>
    <t>стоимость услуги по договору</t>
  </si>
  <si>
    <t>Код видов дохода</t>
  </si>
  <si>
    <t>130</t>
  </si>
  <si>
    <t>180</t>
  </si>
  <si>
    <t>расчетная численность, единиц</t>
  </si>
  <si>
    <t>Доходы, всего: в т.ч.</t>
  </si>
  <si>
    <t xml:space="preserve"> доходы от собственности</t>
  </si>
  <si>
    <t xml:space="preserve">доходы от оказания услуг, работ </t>
  </si>
  <si>
    <t xml:space="preserve"> субсидии на финансовое обеспечение выполнения  (муниципального) задания за счет средств бюджета </t>
  </si>
  <si>
    <t>доходы от штрафов, пеней, иных сумм принудительного изъятия</t>
  </si>
  <si>
    <t>безвозмездные денежные поступления</t>
  </si>
  <si>
    <t>прочие доходы:  целевые субсидии</t>
  </si>
  <si>
    <t>прочие доходы: субсидии на осуществление капитальных вложений</t>
  </si>
  <si>
    <t>112</t>
  </si>
  <si>
    <t>Доступ в сеть интернет</t>
  </si>
  <si>
    <t xml:space="preserve">ул.Советская, 34 </t>
  </si>
  <si>
    <t>ул.Советская, 38</t>
  </si>
  <si>
    <t>ул. Советская, 38</t>
  </si>
  <si>
    <t>Услуги по тех.обслуживание пожарной сигнализаци</t>
  </si>
  <si>
    <t>Настройка  и ремонт музыкальных инструментов</t>
  </si>
  <si>
    <t>Медосмотр</t>
  </si>
  <si>
    <t xml:space="preserve">Оплата  курсов повышения квалификации </t>
  </si>
  <si>
    <t>Доступ к сайту информационной системы "1С: ИТС"</t>
  </si>
  <si>
    <t>Право на использование  программного продукта "Сбис++Электронная отчетность"</t>
  </si>
  <si>
    <t>Оплата пожарно-технического минимума</t>
  </si>
  <si>
    <t xml:space="preserve">Установка охранной сигнализации </t>
  </si>
  <si>
    <t>Оплата участие семинара-совещания</t>
  </si>
  <si>
    <t>Обучение по охране труда</t>
  </si>
  <si>
    <t>Оплата услуг по ремонту окон</t>
  </si>
  <si>
    <t>6</t>
  </si>
  <si>
    <t>7</t>
  </si>
  <si>
    <t>8</t>
  </si>
  <si>
    <t>Интерактивная доска</t>
  </si>
  <si>
    <t>Монитор широкоформатный</t>
  </si>
  <si>
    <t>Системный блок</t>
  </si>
  <si>
    <t>111</t>
  </si>
  <si>
    <t>Директор</t>
  </si>
  <si>
    <t>Заместители директора</t>
  </si>
  <si>
    <t>Педагогический персонал</t>
  </si>
  <si>
    <t>Педагогический персонал (внешние совместители)</t>
  </si>
  <si>
    <t>Транспортные услуги</t>
  </si>
  <si>
    <t>Преподаватели</t>
  </si>
  <si>
    <t>119</t>
  </si>
  <si>
    <t>Возмещение коммунальных услуг административному персоналу</t>
  </si>
  <si>
    <t>Возмещение коммунальных услуг педагогическим работникам</t>
  </si>
  <si>
    <t>Преподаватели (Внешние совместители)</t>
  </si>
  <si>
    <t>Иные цели</t>
  </si>
  <si>
    <t>Проезд к месту отдыха и обратно</t>
  </si>
  <si>
    <t>Оплата услуг по спецоценке труда</t>
  </si>
  <si>
    <t>МБУДО "ДШИ № 28"</t>
  </si>
  <si>
    <t>Расходы на мероприятие "Рождественские посиделки"</t>
  </si>
  <si>
    <t>Расходы на конкурс "Пасхальное яичко"</t>
  </si>
  <si>
    <t>Расходы на мероприятие "День музыки"</t>
  </si>
  <si>
    <t>Расходы на мероприятие "День первокласника"</t>
  </si>
  <si>
    <t>Расходы на отчетный концерт</t>
  </si>
  <si>
    <t>Расходы на юбилей школы 50 лет</t>
  </si>
  <si>
    <t>244</t>
  </si>
  <si>
    <t>Бланки строгой отчетности</t>
  </si>
  <si>
    <t>Услуги настройки ПК</t>
  </si>
  <si>
    <t>Услуги по разработке сайта школы</t>
  </si>
  <si>
    <t xml:space="preserve">Доходы от оказания платных работ, услуг </t>
  </si>
  <si>
    <t>План финансово-хозяйственной деятельности на 2020 г.</t>
  </si>
  <si>
    <t>муниципальное бюджетное учреждение дополнительного образования "Детская школа искуств № 28"</t>
  </si>
  <si>
    <t>113Ц4820</t>
  </si>
  <si>
    <t>078</t>
  </si>
  <si>
    <t>2909001911</t>
  </si>
  <si>
    <t>290901001</t>
  </si>
  <si>
    <t>Управление образования и культуры администрации муниципального образования "Вилегодский муниципальный район"</t>
  </si>
  <si>
    <t>Директор                                                           Гогохия О.Ю.</t>
  </si>
  <si>
    <t>Исполнитель  гл.бухгалтер   __________________________  Гомзякова К.В.</t>
  </si>
  <si>
    <t>Субсидии на финансовое  обеспечение  выполнения (муниципального) задания за счет средств бюджета</t>
  </si>
  <si>
    <t>Материальная помощь свыше 4000 административно-управленческий персонал персонал</t>
  </si>
  <si>
    <t>Материальная помощь  учебно-вспомогательный персонал</t>
  </si>
  <si>
    <t>Материальная помощь обслуживающий персонал</t>
  </si>
  <si>
    <t>облагаемая база</t>
  </si>
  <si>
    <t>Ул Советская, д 36, 38    Кад.номер 29:03:030101:2602</t>
  </si>
  <si>
    <t>ул.Советская, 38       Здание школы</t>
  </si>
  <si>
    <t>ул.Советская, 38   Здание школы</t>
  </si>
  <si>
    <t>ул.Советская, 34    Кабинет бухгалтерии</t>
  </si>
  <si>
    <t>ул. Советская, 38  Здание школы</t>
  </si>
  <si>
    <t>ул.Советская, 38  здание школы</t>
  </si>
  <si>
    <t>Приобретение строительных материалов</t>
  </si>
  <si>
    <t>Класные журналы</t>
  </si>
  <si>
    <t>Субсидии на финансовое обеспечение выполнения муниципального задания</t>
  </si>
  <si>
    <t>прочее (конверты)</t>
  </si>
  <si>
    <t>Организационный взнос за участие в конкурсе</t>
  </si>
  <si>
    <t>Услуги публикации объявлений в СМИ</t>
  </si>
  <si>
    <t>Субсидии на иные цели</t>
  </si>
  <si>
    <t>соглашение</t>
  </si>
  <si>
    <t>Заместитель главы администрации по социальным вопросам, начальник управления образования и культуры</t>
  </si>
  <si>
    <r>
      <t xml:space="preserve">______________                                              </t>
    </r>
    <r>
      <rPr>
        <u/>
        <sz val="10"/>
        <rFont val="Times New Roman"/>
        <family val="1"/>
        <charset val="204"/>
      </rPr>
      <t xml:space="preserve">    Е.А. Шевелёва</t>
    </r>
  </si>
  <si>
    <t xml:space="preserve">        (подпись)                                                     (расшифровка подписи)</t>
  </si>
  <si>
    <t>Директор муниципального бюджетного учреждения дополнительного образования "Детская школа искусств №28"</t>
  </si>
  <si>
    <t xml:space="preserve">О.Ю. Гогохия </t>
  </si>
  <si>
    <t>Монтаж системы пожарной сигнализации</t>
  </si>
  <si>
    <t>150</t>
  </si>
  <si>
    <t>152</t>
  </si>
  <si>
    <t>Доходы от оказания образовательных услуг услуг</t>
  </si>
  <si>
    <t>Учебно-вспомогательный персонал, младший обслуживающий персонал</t>
  </si>
  <si>
    <t>Пени</t>
  </si>
  <si>
    <t>Уточнение фактических расходов</t>
  </si>
  <si>
    <t>Гогохия О.Ю.</t>
  </si>
  <si>
    <t>Гомзякова К.В.</t>
  </si>
  <si>
    <t>МБУДО "ДШИ № 28" (внебюджет)</t>
  </si>
  <si>
    <t>МБУДО "ДШИ № 28" (иные цели)</t>
  </si>
  <si>
    <t>Государственная поддержка лучших работников сельских учреждений культуры</t>
  </si>
  <si>
    <t>350</t>
  </si>
  <si>
    <t>Суточные в командировке</t>
  </si>
  <si>
    <t xml:space="preserve">Транспортные услуги </t>
  </si>
  <si>
    <t>МБУДО "ДШИ № 28" (бюджет)</t>
  </si>
  <si>
    <t xml:space="preserve">Заработная плата </t>
  </si>
  <si>
    <t>Согл.03/07820-55190/2020г. от 20.03.2020</t>
  </si>
  <si>
    <t>Уплата земельного налога</t>
  </si>
  <si>
    <t>Услуги по тех.обслуживанию пожарной сигнализации</t>
  </si>
  <si>
    <t>Настройка музыкальных инструментов</t>
  </si>
  <si>
    <t>НА   30 сентября 2020  ГОД</t>
  </si>
  <si>
    <t>Начисление на  выплате по оплате труда</t>
  </si>
  <si>
    <t>Доп.согл. 03/02        от 30.07.2020</t>
  </si>
  <si>
    <t>НА   30 сентября 2020 года</t>
  </si>
  <si>
    <t xml:space="preserve">Ремонт объектов МБУДО </t>
  </si>
  <si>
    <t>078038</t>
  </si>
  <si>
    <t>078026</t>
  </si>
  <si>
    <t>Субсидия из резервного фонда Правительства Архангельской области</t>
  </si>
  <si>
    <t>от «30»  сентября 2020 г.</t>
  </si>
  <si>
    <t>078014</t>
  </si>
  <si>
    <t>Командировочные расходы "Маргаритинская ярморка"</t>
  </si>
  <si>
    <t>«____» ___________________   20______ г.</t>
  </si>
  <si>
    <t>«____» ________________ 20_______г.</t>
  </si>
  <si>
    <t>соглашение 03/078026/2020г. От 15.09.2020</t>
  </si>
  <si>
    <t>соглашение 03/078014/2020г. от 21.09.2020</t>
  </si>
  <si>
    <t>Расходы на ремонт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</si>
</sst>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8.9"/>
      <name val="Times New Roman"/>
      <family val="1"/>
      <charset val="204"/>
    </font>
    <font>
      <b/>
      <sz val="8.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2">
    <xf numFmtId="0" fontId="0" fillId="0" borderId="0"/>
    <xf numFmtId="0" fontId="18" fillId="0" borderId="11"/>
  </cellStyleXfs>
  <cellXfs count="496">
    <xf numFmtId="0" fontId="0" fillId="0" borderId="0" xfId="0"/>
    <xf numFmtId="0" fontId="1" fillId="0" borderId="5" xfId="0" applyFont="1" applyBorder="1" applyAlignment="1">
      <alignment vertical="top"/>
    </xf>
    <xf numFmtId="0" fontId="1" fillId="0" borderId="5" xfId="0" applyFont="1" applyBorder="1" applyAlignment="1"/>
    <xf numFmtId="0" fontId="2" fillId="0" borderId="0" xfId="0" applyFont="1"/>
    <xf numFmtId="0" fontId="1" fillId="0" borderId="12" xfId="0" applyFont="1" applyBorder="1" applyAlignment="1">
      <alignment horizontal="left" vertical="top" wrapText="1" indent="3"/>
    </xf>
    <xf numFmtId="0" fontId="4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5" xfId="0" applyFont="1" applyBorder="1"/>
    <xf numFmtId="0" fontId="3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0" fontId="3" fillId="0" borderId="12" xfId="0" applyFont="1" applyBorder="1"/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 indent="3"/>
    </xf>
    <xf numFmtId="0" fontId="3" fillId="0" borderId="12" xfId="0" applyFont="1" applyBorder="1" applyAlignment="1">
      <alignment horizontal="left" vertical="top" wrapText="1" indent="3"/>
    </xf>
    <xf numFmtId="0" fontId="1" fillId="0" borderId="0" xfId="0" applyFont="1"/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indent="2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7" fillId="0" borderId="0" xfId="0" applyFont="1"/>
    <xf numFmtId="0" fontId="7" fillId="0" borderId="7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justify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indent="1"/>
    </xf>
    <xf numFmtId="0" fontId="4" fillId="0" borderId="12" xfId="0" applyFont="1" applyBorder="1" applyAlignment="1">
      <alignment horizontal="left" vertical="top" indent="2"/>
    </xf>
    <xf numFmtId="0" fontId="15" fillId="0" borderId="12" xfId="0" applyFont="1" applyBorder="1" applyAlignment="1">
      <alignment horizontal="left" vertical="top"/>
    </xf>
    <xf numFmtId="0" fontId="7" fillId="0" borderId="11" xfId="1" applyFont="1" applyAlignment="1">
      <alignment horizontal="left"/>
    </xf>
    <xf numFmtId="0" fontId="4" fillId="0" borderId="11" xfId="1" applyFont="1" applyAlignment="1">
      <alignment horizontal="left"/>
    </xf>
    <xf numFmtId="0" fontId="7" fillId="0" borderId="11" xfId="1" applyFont="1" applyAlignment="1">
      <alignment horizontal="center" vertical="top"/>
    </xf>
    <xf numFmtId="0" fontId="4" fillId="0" borderId="11" xfId="1" applyFont="1" applyAlignment="1">
      <alignment horizontal="center"/>
    </xf>
    <xf numFmtId="0" fontId="4" fillId="0" borderId="11" xfId="1" applyFont="1"/>
    <xf numFmtId="0" fontId="4" fillId="0" borderId="11" xfId="1" applyFont="1" applyBorder="1"/>
    <xf numFmtId="0" fontId="4" fillId="0" borderId="11" xfId="1" applyFont="1" applyAlignment="1"/>
    <xf numFmtId="0" fontId="4" fillId="0" borderId="11" xfId="1" applyFont="1" applyAlignment="1">
      <alignment horizontal="right"/>
    </xf>
    <xf numFmtId="0" fontId="4" fillId="0" borderId="11" xfId="1" applyFont="1" applyFill="1"/>
    <xf numFmtId="0" fontId="19" fillId="0" borderId="11" xfId="1" applyFont="1" applyAlignment="1">
      <alignment horizontal="center"/>
    </xf>
    <xf numFmtId="0" fontId="19" fillId="0" borderId="11" xfId="1" applyFont="1" applyAlignment="1">
      <alignment horizontal="right"/>
    </xf>
    <xf numFmtId="0" fontId="4" fillId="0" borderId="11" xfId="1" applyFont="1" applyFill="1" applyAlignment="1">
      <alignment horizontal="right"/>
    </xf>
    <xf numFmtId="0" fontId="4" fillId="0" borderId="11" xfId="1" applyFont="1" applyAlignment="1">
      <alignment vertical="center"/>
    </xf>
    <xf numFmtId="0" fontId="20" fillId="0" borderId="11" xfId="1" applyFont="1" applyAlignment="1">
      <alignment vertical="center"/>
    </xf>
    <xf numFmtId="0" fontId="20" fillId="0" borderId="11" xfId="1" applyFont="1" applyAlignment="1">
      <alignment horizontal="center" vertical="top"/>
    </xf>
    <xf numFmtId="0" fontId="20" fillId="0" borderId="11" xfId="1" applyFont="1"/>
    <xf numFmtId="0" fontId="4" fillId="0" borderId="11" xfId="1" applyFont="1" applyFill="1" applyAlignment="1"/>
    <xf numFmtId="0" fontId="4" fillId="0" borderId="11" xfId="1" applyFont="1" applyAlignment="1">
      <alignment horizontal="right" vertical="center"/>
    </xf>
    <xf numFmtId="0" fontId="7" fillId="0" borderId="11" xfId="1" applyFont="1"/>
    <xf numFmtId="0" fontId="4" fillId="0" borderId="11" xfId="1" applyFont="1" applyFill="1" applyAlignment="1">
      <alignment vertical="center"/>
    </xf>
    <xf numFmtId="0" fontId="7" fillId="0" borderId="11" xfId="1" applyFont="1" applyBorder="1" applyAlignment="1">
      <alignment horizontal="center" vertical="top"/>
    </xf>
    <xf numFmtId="0" fontId="4" fillId="0" borderId="11" xfId="1" applyNumberFormat="1" applyFont="1" applyBorder="1" applyAlignment="1">
      <alignment horizontal="center" vertical="center"/>
    </xf>
    <xf numFmtId="0" fontId="4" fillId="0" borderId="47" xfId="1" applyFont="1" applyBorder="1"/>
    <xf numFmtId="0" fontId="4" fillId="0" borderId="49" xfId="1" applyFont="1" applyBorder="1"/>
    <xf numFmtId="0" fontId="4" fillId="0" borderId="50" xfId="1" applyFont="1" applyBorder="1"/>
    <xf numFmtId="0" fontId="4" fillId="0" borderId="51" xfId="1" applyFont="1" applyBorder="1"/>
    <xf numFmtId="0" fontId="7" fillId="0" borderId="50" xfId="1" applyFont="1" applyBorder="1"/>
    <xf numFmtId="0" fontId="7" fillId="0" borderId="11" xfId="1" applyFont="1" applyBorder="1"/>
    <xf numFmtId="0" fontId="7" fillId="0" borderId="51" xfId="1" applyFont="1" applyBorder="1"/>
    <xf numFmtId="0" fontId="4" fillId="0" borderId="52" xfId="1" applyFont="1" applyBorder="1"/>
    <xf numFmtId="0" fontId="4" fillId="0" borderId="53" xfId="1" applyFont="1" applyBorder="1"/>
    <xf numFmtId="0" fontId="4" fillId="0" borderId="54" xfId="1" applyFont="1" applyBorder="1"/>
    <xf numFmtId="0" fontId="23" fillId="0" borderId="11" xfId="1" applyFont="1" applyAlignment="1">
      <alignment vertical="top" wrapText="1"/>
    </xf>
    <xf numFmtId="0" fontId="2" fillId="0" borderId="11" xfId="1" applyFont="1" applyAlignment="1">
      <alignment vertical="top" wrapText="1"/>
    </xf>
    <xf numFmtId="0" fontId="23" fillId="0" borderId="11" xfId="1" applyFont="1" applyAlignment="1">
      <alignment horizontal="center" vertical="top" wrapText="1"/>
    </xf>
    <xf numFmtId="0" fontId="2" fillId="0" borderId="11" xfId="1" applyFont="1" applyAlignment="1">
      <alignment horizontal="center" vertical="top" wrapText="1"/>
    </xf>
    <xf numFmtId="0" fontId="23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vertical="top" wrapText="1"/>
    </xf>
    <xf numFmtId="0" fontId="2" fillId="0" borderId="15" xfId="1" applyFont="1" applyBorder="1" applyAlignment="1">
      <alignment horizontal="center" vertical="top" wrapText="1"/>
    </xf>
    <xf numFmtId="0" fontId="3" fillId="0" borderId="11" xfId="1" applyFont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11" xfId="1" applyFont="1" applyAlignment="1">
      <alignment horizontal="left"/>
    </xf>
    <xf numFmtId="0" fontId="3" fillId="0" borderId="11" xfId="1" applyNumberFormat="1" applyFont="1" applyBorder="1" applyAlignment="1">
      <alignment horizontal="left"/>
    </xf>
    <xf numFmtId="0" fontId="4" fillId="0" borderId="11" xfId="1" applyNumberFormat="1" applyFont="1" applyBorder="1" applyAlignment="1">
      <alignment horizontal="left"/>
    </xf>
    <xf numFmtId="0" fontId="14" fillId="0" borderId="11" xfId="1" applyNumberFormat="1" applyFont="1" applyBorder="1" applyAlignment="1">
      <alignment horizontal="left"/>
    </xf>
    <xf numFmtId="0" fontId="1" fillId="0" borderId="11" xfId="1" applyNumberFormat="1" applyFont="1" applyBorder="1" applyAlignment="1">
      <alignment horizontal="left"/>
    </xf>
    <xf numFmtId="0" fontId="13" fillId="0" borderId="11" xfId="1" applyNumberFormat="1" applyFont="1" applyBorder="1" applyAlignment="1">
      <alignment horizontal="left"/>
    </xf>
    <xf numFmtId="49" fontId="13" fillId="0" borderId="11" xfId="1" applyNumberFormat="1" applyFont="1" applyBorder="1" applyAlignment="1">
      <alignment horizontal="left"/>
    </xf>
    <xf numFmtId="49" fontId="13" fillId="0" borderId="33" xfId="1" applyNumberFormat="1" applyFont="1" applyBorder="1" applyAlignment="1">
      <alignment horizontal="left"/>
    </xf>
    <xf numFmtId="0" fontId="3" fillId="0" borderId="11" xfId="1" applyNumberFormat="1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top"/>
    </xf>
    <xf numFmtId="0" fontId="3" fillId="0" borderId="11" xfId="1" applyNumberFormat="1" applyFont="1" applyBorder="1" applyAlignment="1">
      <alignment horizontal="left" vertical="center"/>
    </xf>
    <xf numFmtId="0" fontId="13" fillId="0" borderId="11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left" vertical="center" wrapText="1"/>
    </xf>
    <xf numFmtId="0" fontId="3" fillId="0" borderId="37" xfId="1" applyNumberFormat="1" applyFont="1" applyBorder="1" applyAlignment="1">
      <alignment horizontal="left" vertical="center" wrapText="1"/>
    </xf>
    <xf numFmtId="0" fontId="3" fillId="0" borderId="38" xfId="1" applyNumberFormat="1" applyFont="1" applyBorder="1" applyAlignment="1">
      <alignment horizontal="left" vertical="center" wrapText="1"/>
    </xf>
    <xf numFmtId="49" fontId="3" fillId="0" borderId="33" xfId="1" applyNumberFormat="1" applyFont="1" applyBorder="1" applyAlignment="1">
      <alignment horizontal="center" vertical="center"/>
    </xf>
    <xf numFmtId="49" fontId="3" fillId="0" borderId="33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center" vertical="center"/>
    </xf>
    <xf numFmtId="4" fontId="3" fillId="0" borderId="33" xfId="1" applyNumberFormat="1" applyFont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left" vertical="center"/>
    </xf>
    <xf numFmtId="4" fontId="3" fillId="0" borderId="11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4" fontId="26" fillId="0" borderId="11" xfId="1" applyNumberFormat="1" applyFont="1" applyBorder="1" applyAlignment="1">
      <alignment vertical="center"/>
    </xf>
    <xf numFmtId="49" fontId="16" fillId="0" borderId="11" xfId="1" applyNumberFormat="1" applyFont="1" applyBorder="1" applyAlignment="1">
      <alignment horizontal="left"/>
    </xf>
    <xf numFmtId="0" fontId="16" fillId="0" borderId="11" xfId="1" applyNumberFormat="1" applyFont="1" applyBorder="1" applyAlignment="1">
      <alignment horizontal="left"/>
    </xf>
    <xf numFmtId="4" fontId="3" fillId="0" borderId="11" xfId="1" applyNumberFormat="1" applyFont="1" applyBorder="1" applyAlignment="1">
      <alignment horizontal="center" vertical="center"/>
    </xf>
    <xf numFmtId="0" fontId="25" fillId="0" borderId="11" xfId="1" applyNumberFormat="1" applyFont="1" applyBorder="1" applyAlignment="1"/>
    <xf numFmtId="164" fontId="3" fillId="0" borderId="11" xfId="1" applyNumberFormat="1" applyFont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left"/>
    </xf>
    <xf numFmtId="0" fontId="31" fillId="0" borderId="11" xfId="1" applyNumberFormat="1" applyFont="1" applyFill="1" applyBorder="1" applyAlignment="1">
      <alignment vertical="center"/>
    </xf>
    <xf numFmtId="0" fontId="14" fillId="0" borderId="11" xfId="1" applyNumberFormat="1" applyFont="1" applyFill="1" applyBorder="1" applyAlignment="1">
      <alignment horizontal="left"/>
    </xf>
    <xf numFmtId="49" fontId="16" fillId="0" borderId="11" xfId="1" applyNumberFormat="1" applyFont="1" applyBorder="1" applyAlignment="1"/>
    <xf numFmtId="0" fontId="16" fillId="0" borderId="12" xfId="0" applyFont="1" applyBorder="1" applyAlignment="1">
      <alignment horizontal="left" vertical="top"/>
    </xf>
    <xf numFmtId="0" fontId="3" fillId="0" borderId="11" xfId="1" applyNumberFormat="1" applyFont="1" applyBorder="1" applyAlignment="1">
      <alignment horizontal="center" vertical="center" wrapText="1"/>
    </xf>
    <xf numFmtId="0" fontId="13" fillId="0" borderId="11" xfId="1" applyNumberFormat="1" applyFont="1" applyBorder="1" applyAlignment="1">
      <alignment horizontal="left"/>
    </xf>
    <xf numFmtId="0" fontId="13" fillId="6" borderId="11" xfId="1" applyNumberFormat="1" applyFont="1" applyFill="1" applyBorder="1" applyAlignment="1">
      <alignment horizontal="left"/>
    </xf>
    <xf numFmtId="49" fontId="16" fillId="6" borderId="11" xfId="1" applyNumberFormat="1" applyFont="1" applyFill="1" applyBorder="1" applyAlignment="1"/>
    <xf numFmtId="0" fontId="1" fillId="6" borderId="11" xfId="1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indent="3"/>
    </xf>
    <xf numFmtId="0" fontId="1" fillId="7" borderId="12" xfId="0" applyFont="1" applyFill="1" applyBorder="1" applyAlignment="1">
      <alignment horizontal="left" vertical="top" wrapText="1" indent="3"/>
    </xf>
    <xf numFmtId="0" fontId="1" fillId="0" borderId="12" xfId="0" applyFont="1" applyBorder="1" applyAlignment="1">
      <alignment horizontal="left" vertical="top" indent="3"/>
    </xf>
    <xf numFmtId="0" fontId="1" fillId="7" borderId="12" xfId="0" applyFont="1" applyFill="1" applyBorder="1" applyAlignment="1">
      <alignment horizontal="left" vertical="top" indent="3"/>
    </xf>
    <xf numFmtId="0" fontId="1" fillId="0" borderId="12" xfId="0" applyFont="1" applyFill="1" applyBorder="1" applyAlignment="1">
      <alignment horizontal="left" vertical="top" wrapText="1" indent="3"/>
    </xf>
    <xf numFmtId="0" fontId="13" fillId="0" borderId="11" xfId="1" applyNumberFormat="1" applyFont="1" applyBorder="1" applyAlignment="1">
      <alignment horizontal="left"/>
    </xf>
    <xf numFmtId="0" fontId="13" fillId="0" borderId="11" xfId="1" applyNumberFormat="1" applyFont="1" applyBorder="1" applyAlignment="1">
      <alignment horizontal="center"/>
    </xf>
    <xf numFmtId="0" fontId="3" fillId="0" borderId="11" xfId="1" applyNumberFormat="1" applyFont="1" applyBorder="1" applyAlignment="1">
      <alignment horizontal="center" vertical="center" wrapText="1"/>
    </xf>
    <xf numFmtId="49" fontId="3" fillId="0" borderId="33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 indent="2"/>
    </xf>
    <xf numFmtId="4" fontId="3" fillId="0" borderId="12" xfId="0" applyNumberFormat="1" applyFont="1" applyBorder="1"/>
    <xf numFmtId="4" fontId="3" fillId="0" borderId="12" xfId="0" applyNumberFormat="1" applyFont="1" applyBorder="1" applyAlignment="1">
      <alignment horizontal="left" indent="2"/>
    </xf>
    <xf numFmtId="4" fontId="3" fillId="0" borderId="12" xfId="0" applyNumberFormat="1" applyFont="1" applyBorder="1" applyAlignment="1">
      <alignment horizontal="left"/>
    </xf>
    <xf numFmtId="0" fontId="12" fillId="0" borderId="15" xfId="0" applyFont="1" applyBorder="1"/>
    <xf numFmtId="4" fontId="3" fillId="0" borderId="12" xfId="0" applyNumberFormat="1" applyFont="1" applyBorder="1" applyAlignment="1">
      <alignment horizontal="left" vertical="top" indent="1"/>
    </xf>
    <xf numFmtId="4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12" xfId="1" applyFont="1" applyBorder="1" applyAlignment="1">
      <alignment vertical="top" wrapText="1"/>
    </xf>
    <xf numFmtId="0" fontId="2" fillId="0" borderId="11" xfId="1" applyFont="1" applyAlignment="1">
      <alignment horizontal="center" vertical="top" wrapText="1"/>
    </xf>
    <xf numFmtId="0" fontId="23" fillId="0" borderId="11" xfId="1" applyFont="1" applyAlignment="1">
      <alignment horizontal="center" vertical="top" wrapText="1"/>
    </xf>
    <xf numFmtId="0" fontId="2" fillId="0" borderId="11" xfId="1" applyFont="1" applyAlignment="1">
      <alignment horizontal="center" vertical="top" wrapText="1"/>
    </xf>
    <xf numFmtId="0" fontId="23" fillId="0" borderId="11" xfId="1" applyFont="1" applyAlignment="1">
      <alignment horizontal="center" vertical="top" wrapText="1"/>
    </xf>
    <xf numFmtId="0" fontId="2" fillId="0" borderId="12" xfId="1" applyFont="1" applyBorder="1" applyAlignment="1">
      <alignment horizontal="left" vertical="center" wrapText="1"/>
    </xf>
    <xf numFmtId="0" fontId="2" fillId="0" borderId="12" xfId="1" applyFont="1" applyBorder="1" applyAlignment="1">
      <alignment vertical="center" wrapText="1"/>
    </xf>
    <xf numFmtId="0" fontId="2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/>
    </xf>
    <xf numFmtId="0" fontId="3" fillId="0" borderId="19" xfId="1" applyNumberFormat="1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49" fontId="12" fillId="4" borderId="12" xfId="1" applyNumberFormat="1" applyFont="1" applyFill="1" applyBorder="1" applyAlignment="1">
      <alignment horizontal="center" vertical="center"/>
    </xf>
    <xf numFmtId="49" fontId="12" fillId="4" borderId="19" xfId="1" applyNumberFormat="1" applyFont="1" applyFill="1" applyBorder="1" applyAlignment="1">
      <alignment horizontal="right" vertical="center"/>
    </xf>
    <xf numFmtId="49" fontId="12" fillId="4" borderId="17" xfId="1" applyNumberFormat="1" applyFont="1" applyFill="1" applyBorder="1" applyAlignment="1">
      <alignment horizontal="right" vertical="center"/>
    </xf>
    <xf numFmtId="0" fontId="12" fillId="4" borderId="12" xfId="1" applyNumberFormat="1" applyFont="1" applyFill="1" applyBorder="1" applyAlignment="1">
      <alignment horizontal="center" vertical="center"/>
    </xf>
    <xf numFmtId="4" fontId="12" fillId="4" borderId="12" xfId="1" applyNumberFormat="1" applyFont="1" applyFill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top"/>
    </xf>
    <xf numFmtId="0" fontId="3" fillId="0" borderId="19" xfId="1" applyNumberFormat="1" applyFont="1" applyBorder="1" applyAlignment="1">
      <alignment horizontal="center" vertical="top"/>
    </xf>
    <xf numFmtId="0" fontId="3" fillId="0" borderId="17" xfId="1" applyNumberFormat="1" applyFont="1" applyBorder="1" applyAlignment="1">
      <alignment horizontal="center" vertical="top"/>
    </xf>
    <xf numFmtId="0" fontId="3" fillId="0" borderId="16" xfId="1" applyNumberFormat="1" applyFont="1" applyBorder="1" applyAlignment="1">
      <alignment horizontal="center" vertical="top" wrapText="1"/>
    </xf>
    <xf numFmtId="0" fontId="3" fillId="0" borderId="19" xfId="1" applyNumberFormat="1" applyFont="1" applyBorder="1" applyAlignment="1">
      <alignment horizontal="center" vertical="top" wrapText="1"/>
    </xf>
    <xf numFmtId="0" fontId="3" fillId="0" borderId="17" xfId="1" applyNumberFormat="1" applyFont="1" applyBorder="1" applyAlignment="1">
      <alignment horizontal="center" vertical="top" wrapText="1"/>
    </xf>
    <xf numFmtId="49" fontId="3" fillId="0" borderId="12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left" vertical="center" wrapText="1"/>
    </xf>
    <xf numFmtId="1" fontId="3" fillId="0" borderId="12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4" fontId="3" fillId="0" borderId="12" xfId="1" applyNumberFormat="1" applyFont="1" applyBorder="1" applyAlignment="1">
      <alignment horizontal="center" vertical="center"/>
    </xf>
    <xf numFmtId="4" fontId="26" fillId="0" borderId="12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left" vertical="center"/>
    </xf>
    <xf numFmtId="49" fontId="3" fillId="0" borderId="17" xfId="1" applyNumberFormat="1" applyFont="1" applyBorder="1" applyAlignment="1">
      <alignment horizontal="left" vertical="center"/>
    </xf>
    <xf numFmtId="0" fontId="3" fillId="0" borderId="37" xfId="1" applyNumberFormat="1" applyFont="1" applyBorder="1" applyAlignment="1">
      <alignment horizontal="center" vertical="center" wrapText="1"/>
    </xf>
    <xf numFmtId="0" fontId="3" fillId="0" borderId="33" xfId="1" applyNumberFormat="1" applyFont="1" applyBorder="1" applyAlignment="1">
      <alignment horizontal="center" vertical="center" wrapText="1"/>
    </xf>
    <xf numFmtId="0" fontId="3" fillId="0" borderId="18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top"/>
    </xf>
    <xf numFmtId="0" fontId="13" fillId="0" borderId="11" xfId="1" applyNumberFormat="1" applyFont="1" applyBorder="1" applyAlignment="1">
      <alignment horizontal="center" wrapText="1"/>
    </xf>
    <xf numFmtId="0" fontId="3" fillId="0" borderId="16" xfId="1" applyNumberFormat="1" applyFont="1" applyBorder="1" applyAlignment="1">
      <alignment horizontal="right" vertical="center"/>
    </xf>
    <xf numFmtId="0" fontId="3" fillId="0" borderId="19" xfId="1" applyNumberFormat="1" applyFont="1" applyBorder="1" applyAlignment="1">
      <alignment horizontal="right" vertical="center"/>
    </xf>
    <xf numFmtId="0" fontId="3" fillId="0" borderId="17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left" vertical="center" wrapText="1"/>
    </xf>
    <xf numFmtId="0" fontId="3" fillId="0" borderId="19" xfId="1" applyNumberFormat="1" applyFont="1" applyBorder="1" applyAlignment="1">
      <alignment horizontal="left" vertical="center" wrapText="1"/>
    </xf>
    <xf numFmtId="0" fontId="3" fillId="0" borderId="17" xfId="1" applyNumberFormat="1" applyFont="1" applyBorder="1" applyAlignment="1">
      <alignment horizontal="left" vertical="center" wrapText="1"/>
    </xf>
    <xf numFmtId="0" fontId="3" fillId="0" borderId="16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4" fontId="3" fillId="0" borderId="16" xfId="1" applyNumberFormat="1" applyFont="1" applyBorder="1" applyAlignment="1">
      <alignment horizontal="center" vertical="center"/>
    </xf>
    <xf numFmtId="4" fontId="3" fillId="0" borderId="19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right" vertical="center"/>
    </xf>
    <xf numFmtId="49" fontId="3" fillId="0" borderId="17" xfId="1" applyNumberFormat="1" applyFont="1" applyBorder="1" applyAlignment="1">
      <alignment horizontal="right" vertical="center"/>
    </xf>
    <xf numFmtId="0" fontId="13" fillId="0" borderId="11" xfId="1" applyNumberFormat="1" applyFont="1" applyBorder="1" applyAlignment="1">
      <alignment horizontal="center"/>
    </xf>
    <xf numFmtId="49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right" vertical="center" wrapText="1"/>
    </xf>
    <xf numFmtId="0" fontId="3" fillId="0" borderId="12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0" fontId="3" fillId="5" borderId="12" xfId="1" applyNumberFormat="1" applyFont="1" applyFill="1" applyBorder="1" applyAlignment="1">
      <alignment horizontal="left" vertical="center" wrapText="1"/>
    </xf>
    <xf numFmtId="0" fontId="3" fillId="5" borderId="12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0" fontId="3" fillId="5" borderId="12" xfId="1" applyNumberFormat="1" applyFont="1" applyFill="1" applyBorder="1" applyAlignment="1">
      <alignment horizontal="right" vertical="center" wrapText="1"/>
    </xf>
    <xf numFmtId="0" fontId="3" fillId="0" borderId="12" xfId="1" applyNumberFormat="1" applyFont="1" applyBorder="1" applyAlignment="1">
      <alignment horizontal="right" vertical="center" wrapText="1"/>
    </xf>
    <xf numFmtId="49" fontId="3" fillId="0" borderId="16" xfId="1" applyNumberFormat="1" applyFont="1" applyBorder="1" applyAlignment="1">
      <alignment horizontal="right" vertical="center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19" xfId="1" applyNumberFormat="1" applyFont="1" applyBorder="1" applyAlignment="1">
      <alignment horizontal="center" vertical="center" wrapText="1"/>
    </xf>
    <xf numFmtId="0" fontId="3" fillId="0" borderId="17" xfId="1" applyNumberFormat="1" applyFont="1" applyBorder="1" applyAlignment="1">
      <alignment horizontal="center" vertical="center" wrapText="1"/>
    </xf>
    <xf numFmtId="49" fontId="3" fillId="0" borderId="16" xfId="1" applyNumberFormat="1" applyFont="1" applyBorder="1" applyAlignment="1">
      <alignment horizontal="left" vertical="center"/>
    </xf>
    <xf numFmtId="49" fontId="16" fillId="0" borderId="15" xfId="1" applyNumberFormat="1" applyFont="1" applyBorder="1" applyAlignment="1">
      <alignment horizontal="left"/>
    </xf>
    <xf numFmtId="49" fontId="16" fillId="0" borderId="15" xfId="1" applyNumberFormat="1" applyFont="1" applyBorder="1" applyAlignment="1">
      <alignment horizontal="center"/>
    </xf>
    <xf numFmtId="49" fontId="3" fillId="3" borderId="16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13" fillId="0" borderId="11" xfId="1" applyNumberFormat="1" applyFont="1" applyBorder="1" applyAlignment="1">
      <alignment horizontal="left"/>
    </xf>
    <xf numFmtId="0" fontId="16" fillId="0" borderId="15" xfId="1" applyNumberFormat="1" applyFont="1" applyBorder="1" applyAlignment="1">
      <alignment horizontal="center"/>
    </xf>
    <xf numFmtId="0" fontId="3" fillId="0" borderId="37" xfId="1" applyNumberFormat="1" applyFont="1" applyFill="1" applyBorder="1" applyAlignment="1">
      <alignment horizontal="center" vertical="center" wrapText="1"/>
    </xf>
    <xf numFmtId="0" fontId="3" fillId="0" borderId="33" xfId="1" applyNumberFormat="1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4" fontId="27" fillId="0" borderId="11" xfId="1" applyNumberFormat="1" applyFont="1" applyBorder="1" applyAlignment="1">
      <alignment horizontal="center"/>
    </xf>
    <xf numFmtId="0" fontId="28" fillId="0" borderId="11" xfId="1" applyNumberFormat="1" applyFont="1" applyBorder="1" applyAlignment="1">
      <alignment horizontal="justify" wrapText="1"/>
    </xf>
    <xf numFmtId="0" fontId="4" fillId="0" borderId="11" xfId="1" applyNumberFormat="1" applyFont="1" applyBorder="1" applyAlignment="1">
      <alignment horizontal="justify" wrapText="1"/>
    </xf>
    <xf numFmtId="49" fontId="13" fillId="0" borderId="15" xfId="1" applyNumberFormat="1" applyFont="1" applyBorder="1" applyAlignment="1">
      <alignment horizontal="left"/>
    </xf>
    <xf numFmtId="0" fontId="3" fillId="0" borderId="19" xfId="1" applyNumberFormat="1" applyFont="1" applyBorder="1" applyAlignment="1">
      <alignment horizontal="left" vertical="center" wrapText="1" indent="2"/>
    </xf>
    <xf numFmtId="0" fontId="3" fillId="0" borderId="17" xfId="1" applyNumberFormat="1" applyFont="1" applyBorder="1" applyAlignment="1">
      <alignment horizontal="left" vertical="center" wrapText="1" indent="2"/>
    </xf>
    <xf numFmtId="49" fontId="3" fillId="0" borderId="37" xfId="1" applyNumberFormat="1" applyFont="1" applyBorder="1" applyAlignment="1">
      <alignment horizontal="center" vertical="center"/>
    </xf>
    <xf numFmtId="49" fontId="3" fillId="0" borderId="33" xfId="1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39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left" vertical="center" wrapText="1" indent="2"/>
    </xf>
    <xf numFmtId="0" fontId="3" fillId="0" borderId="18" xfId="1" applyNumberFormat="1" applyFont="1" applyBorder="1" applyAlignment="1">
      <alignment horizontal="left" vertical="center" wrapText="1" indent="2"/>
    </xf>
    <xf numFmtId="4" fontId="3" fillId="0" borderId="37" xfId="1" applyNumberFormat="1" applyFont="1" applyBorder="1" applyAlignment="1">
      <alignment horizontal="center"/>
    </xf>
    <xf numFmtId="4" fontId="3" fillId="0" borderId="33" xfId="1" applyNumberFormat="1" applyFont="1" applyBorder="1" applyAlignment="1">
      <alignment horizontal="center"/>
    </xf>
    <xf numFmtId="4" fontId="3" fillId="0" borderId="18" xfId="1" applyNumberFormat="1" applyFont="1" applyBorder="1" applyAlignment="1">
      <alignment horizontal="center"/>
    </xf>
    <xf numFmtId="4" fontId="3" fillId="0" borderId="38" xfId="1" applyNumberFormat="1" applyFont="1" applyBorder="1" applyAlignment="1">
      <alignment horizontal="center"/>
    </xf>
    <xf numFmtId="4" fontId="3" fillId="0" borderId="15" xfId="1" applyNumberFormat="1" applyFont="1" applyBorder="1" applyAlignment="1">
      <alignment horizontal="center"/>
    </xf>
    <xf numFmtId="4" fontId="3" fillId="0" borderId="39" xfId="1" applyNumberFormat="1" applyFont="1" applyBorder="1" applyAlignment="1">
      <alignment horizontal="center"/>
    </xf>
    <xf numFmtId="0" fontId="3" fillId="0" borderId="15" xfId="1" applyNumberFormat="1" applyFont="1" applyBorder="1" applyAlignment="1">
      <alignment horizontal="left" vertical="center" wrapText="1"/>
    </xf>
    <xf numFmtId="0" fontId="3" fillId="0" borderId="39" xfId="1" applyNumberFormat="1" applyFont="1" applyBorder="1" applyAlignment="1">
      <alignment horizontal="left" vertical="center" wrapText="1"/>
    </xf>
    <xf numFmtId="164" fontId="3" fillId="0" borderId="12" xfId="1" applyNumberFormat="1" applyFont="1" applyBorder="1" applyAlignment="1">
      <alignment horizontal="center" vertical="center"/>
    </xf>
    <xf numFmtId="164" fontId="26" fillId="0" borderId="12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3" fillId="0" borderId="41" xfId="1" applyNumberFormat="1" applyFont="1" applyBorder="1" applyAlignment="1">
      <alignment horizontal="center" vertical="center" wrapText="1"/>
    </xf>
    <xf numFmtId="0" fontId="3" fillId="0" borderId="38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39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16" fillId="0" borderId="15" xfId="1" applyNumberFormat="1" applyFont="1" applyBorder="1" applyAlignment="1">
      <alignment horizontal="left"/>
    </xf>
    <xf numFmtId="49" fontId="3" fillId="6" borderId="12" xfId="1" applyNumberFormat="1" applyFont="1" applyFill="1" applyBorder="1" applyAlignment="1">
      <alignment horizontal="center" vertical="center"/>
    </xf>
    <xf numFmtId="0" fontId="3" fillId="6" borderId="12" xfId="1" applyNumberFormat="1" applyFont="1" applyFill="1" applyBorder="1" applyAlignment="1">
      <alignment horizontal="left" vertical="center" wrapText="1"/>
    </xf>
    <xf numFmtId="0" fontId="3" fillId="6" borderId="12" xfId="1" applyNumberFormat="1" applyFont="1" applyFill="1" applyBorder="1" applyAlignment="1">
      <alignment horizontal="center" vertical="center"/>
    </xf>
    <xf numFmtId="4" fontId="3" fillId="6" borderId="16" xfId="1" applyNumberFormat="1" applyFont="1" applyFill="1" applyBorder="1" applyAlignment="1">
      <alignment horizontal="center" vertical="center"/>
    </xf>
    <xf numFmtId="4" fontId="3" fillId="6" borderId="19" xfId="1" applyNumberFormat="1" applyFont="1" applyFill="1" applyBorder="1" applyAlignment="1">
      <alignment horizontal="center" vertical="center"/>
    </xf>
    <xf numFmtId="4" fontId="3" fillId="6" borderId="17" xfId="1" applyNumberFormat="1" applyFont="1" applyFill="1" applyBorder="1" applyAlignment="1">
      <alignment horizontal="center" vertical="center"/>
    </xf>
    <xf numFmtId="49" fontId="3" fillId="6" borderId="19" xfId="1" applyNumberFormat="1" applyFont="1" applyFill="1" applyBorder="1" applyAlignment="1">
      <alignment horizontal="right" vertical="center"/>
    </xf>
    <xf numFmtId="49" fontId="3" fillId="6" borderId="17" xfId="1" applyNumberFormat="1" applyFont="1" applyFill="1" applyBorder="1" applyAlignment="1">
      <alignment horizontal="right" vertical="center"/>
    </xf>
    <xf numFmtId="0" fontId="3" fillId="6" borderId="19" xfId="1" applyNumberFormat="1" applyFont="1" applyFill="1" applyBorder="1" applyAlignment="1">
      <alignment horizontal="center" vertical="center"/>
    </xf>
    <xf numFmtId="0" fontId="3" fillId="6" borderId="17" xfId="1" applyNumberFormat="1" applyFont="1" applyFill="1" applyBorder="1" applyAlignment="1">
      <alignment horizontal="center" vertical="center"/>
    </xf>
    <xf numFmtId="0" fontId="3" fillId="6" borderId="37" xfId="1" applyNumberFormat="1" applyFont="1" applyFill="1" applyBorder="1" applyAlignment="1">
      <alignment horizontal="center" vertical="center" wrapText="1"/>
    </xf>
    <xf numFmtId="0" fontId="3" fillId="6" borderId="33" xfId="1" applyNumberFormat="1" applyFont="1" applyFill="1" applyBorder="1" applyAlignment="1">
      <alignment horizontal="center" vertical="center" wrapText="1"/>
    </xf>
    <xf numFmtId="0" fontId="3" fillId="6" borderId="18" xfId="1" applyNumberFormat="1" applyFont="1" applyFill="1" applyBorder="1" applyAlignment="1">
      <alignment horizontal="center" vertical="center" wrapText="1"/>
    </xf>
    <xf numFmtId="0" fontId="3" fillId="6" borderId="16" xfId="1" applyNumberFormat="1" applyFont="1" applyFill="1" applyBorder="1" applyAlignment="1">
      <alignment horizontal="center" vertical="center" wrapText="1"/>
    </xf>
    <xf numFmtId="0" fontId="3" fillId="6" borderId="19" xfId="1" applyNumberFormat="1" applyFont="1" applyFill="1" applyBorder="1" applyAlignment="1">
      <alignment horizontal="center" vertical="center" wrapText="1"/>
    </xf>
    <xf numFmtId="0" fontId="3" fillId="6" borderId="17" xfId="1" applyNumberFormat="1" applyFont="1" applyFill="1" applyBorder="1" applyAlignment="1">
      <alignment horizontal="center" vertical="center" wrapText="1"/>
    </xf>
    <xf numFmtId="0" fontId="3" fillId="6" borderId="12" xfId="1" applyNumberFormat="1" applyFont="1" applyFill="1" applyBorder="1" applyAlignment="1">
      <alignment horizontal="center" vertical="top"/>
    </xf>
    <xf numFmtId="0" fontId="3" fillId="6" borderId="16" xfId="1" applyNumberFormat="1" applyFont="1" applyFill="1" applyBorder="1" applyAlignment="1">
      <alignment horizontal="center" vertical="top"/>
    </xf>
    <xf numFmtId="0" fontId="3" fillId="6" borderId="19" xfId="1" applyNumberFormat="1" applyFont="1" applyFill="1" applyBorder="1" applyAlignment="1">
      <alignment horizontal="center" vertical="top"/>
    </xf>
    <xf numFmtId="0" fontId="3" fillId="6" borderId="17" xfId="1" applyNumberFormat="1" applyFont="1" applyFill="1" applyBorder="1" applyAlignment="1">
      <alignment horizontal="center" vertical="top"/>
    </xf>
    <xf numFmtId="49" fontId="16" fillId="6" borderId="15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5" borderId="11" xfId="1" applyNumberFormat="1" applyFont="1" applyFill="1" applyBorder="1" applyAlignment="1">
      <alignment horizontal="center"/>
    </xf>
    <xf numFmtId="0" fontId="13" fillId="0" borderId="11" xfId="1" applyNumberFormat="1" applyFont="1" applyFill="1" applyBorder="1" applyAlignment="1">
      <alignment horizontal="center"/>
    </xf>
    <xf numFmtId="1" fontId="3" fillId="0" borderId="37" xfId="1" applyNumberFormat="1" applyFont="1" applyBorder="1" applyAlignment="1">
      <alignment horizontal="center"/>
    </xf>
    <xf numFmtId="1" fontId="3" fillId="0" borderId="33" xfId="1" applyNumberFormat="1" applyFont="1" applyBorder="1" applyAlignment="1">
      <alignment horizontal="center"/>
    </xf>
    <xf numFmtId="1" fontId="3" fillId="0" borderId="18" xfId="1" applyNumberFormat="1" applyFont="1" applyBorder="1" applyAlignment="1">
      <alignment horizontal="center"/>
    </xf>
    <xf numFmtId="1" fontId="3" fillId="0" borderId="38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3" fillId="0" borderId="39" xfId="1" applyNumberFormat="1" applyFont="1" applyBorder="1" applyAlignment="1">
      <alignment horizontal="center"/>
    </xf>
    <xf numFmtId="1" fontId="3" fillId="0" borderId="16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4" fontId="26" fillId="0" borderId="16" xfId="1" applyNumberFormat="1" applyFont="1" applyBorder="1" applyAlignment="1">
      <alignment horizontal="center" vertical="center"/>
    </xf>
    <xf numFmtId="4" fontId="26" fillId="0" borderId="19" xfId="1" applyNumberFormat="1" applyFont="1" applyBorder="1" applyAlignment="1">
      <alignment horizontal="center" vertical="center"/>
    </xf>
    <xf numFmtId="4" fontId="26" fillId="0" borderId="17" xfId="1" applyNumberFormat="1" applyFont="1" applyBorder="1" applyAlignment="1">
      <alignment horizontal="center" vertical="center"/>
    </xf>
    <xf numFmtId="49" fontId="12" fillId="4" borderId="16" xfId="1" applyNumberFormat="1" applyFont="1" applyFill="1" applyBorder="1" applyAlignment="1">
      <alignment horizontal="center" vertical="center"/>
    </xf>
    <xf numFmtId="49" fontId="12" fillId="4" borderId="19" xfId="1" applyNumberFormat="1" applyFont="1" applyFill="1" applyBorder="1" applyAlignment="1">
      <alignment horizontal="center" vertical="center"/>
    </xf>
    <xf numFmtId="49" fontId="12" fillId="4" borderId="17" xfId="1" applyNumberFormat="1" applyFont="1" applyFill="1" applyBorder="1" applyAlignment="1">
      <alignment horizontal="center" vertical="center"/>
    </xf>
    <xf numFmtId="49" fontId="12" fillId="4" borderId="16" xfId="1" applyNumberFormat="1" applyFont="1" applyFill="1" applyBorder="1" applyAlignment="1">
      <alignment horizontal="right" vertical="center"/>
    </xf>
    <xf numFmtId="0" fontId="12" fillId="4" borderId="16" xfId="1" applyNumberFormat="1" applyFont="1" applyFill="1" applyBorder="1" applyAlignment="1">
      <alignment horizontal="center" vertical="center"/>
    </xf>
    <xf numFmtId="0" fontId="12" fillId="4" borderId="19" xfId="1" applyNumberFormat="1" applyFont="1" applyFill="1" applyBorder="1" applyAlignment="1">
      <alignment horizontal="center" vertical="center"/>
    </xf>
    <xf numFmtId="0" fontId="12" fillId="4" borderId="17" xfId="1" applyNumberFormat="1" applyFont="1" applyFill="1" applyBorder="1" applyAlignment="1">
      <alignment horizontal="center" vertical="center"/>
    </xf>
    <xf numFmtId="4" fontId="12" fillId="4" borderId="16" xfId="1" applyNumberFormat="1" applyFont="1" applyFill="1" applyBorder="1" applyAlignment="1">
      <alignment horizontal="center" vertical="center"/>
    </xf>
    <xf numFmtId="4" fontId="12" fillId="4" borderId="19" xfId="1" applyNumberFormat="1" applyFont="1" applyFill="1" applyBorder="1" applyAlignment="1">
      <alignment horizontal="center" vertical="center"/>
    </xf>
    <xf numFmtId="4" fontId="12" fillId="4" borderId="17" xfId="1" applyNumberFormat="1" applyFont="1" applyFill="1" applyBorder="1" applyAlignment="1">
      <alignment horizontal="center" vertical="center"/>
    </xf>
    <xf numFmtId="0" fontId="3" fillId="0" borderId="16" xfId="1" applyNumberFormat="1" applyFont="1" applyBorder="1" applyAlignment="1">
      <alignment horizontal="left" vertical="top"/>
    </xf>
    <xf numFmtId="0" fontId="3" fillId="0" borderId="19" xfId="1" applyNumberFormat="1" applyFont="1" applyBorder="1" applyAlignment="1">
      <alignment horizontal="left" vertical="top"/>
    </xf>
    <xf numFmtId="0" fontId="3" fillId="0" borderId="17" xfId="1" applyNumberFormat="1" applyFont="1" applyBorder="1" applyAlignment="1">
      <alignment horizontal="left" vertical="top"/>
    </xf>
    <xf numFmtId="1" fontId="3" fillId="0" borderId="11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 vertical="center"/>
    </xf>
    <xf numFmtId="1" fontId="3" fillId="7" borderId="16" xfId="1" applyNumberFormat="1" applyFont="1" applyFill="1" applyBorder="1" applyAlignment="1">
      <alignment horizontal="center"/>
    </xf>
    <xf numFmtId="1" fontId="3" fillId="7" borderId="19" xfId="1" applyNumberFormat="1" applyFont="1" applyFill="1" applyBorder="1" applyAlignment="1">
      <alignment horizontal="center"/>
    </xf>
    <xf numFmtId="1" fontId="3" fillId="7" borderId="17" xfId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left" vertical="center" wrapText="1"/>
    </xf>
    <xf numFmtId="0" fontId="3" fillId="0" borderId="19" xfId="1" applyNumberFormat="1" applyFont="1" applyFill="1" applyBorder="1" applyAlignment="1">
      <alignment horizontal="left" vertical="center" wrapText="1"/>
    </xf>
    <xf numFmtId="0" fontId="3" fillId="0" borderId="17" xfId="1" applyNumberFormat="1" applyFont="1" applyFill="1" applyBorder="1" applyAlignment="1">
      <alignment horizontal="left" vertical="center" wrapText="1"/>
    </xf>
    <xf numFmtId="4" fontId="3" fillId="8" borderId="12" xfId="1" applyNumberFormat="1" applyFont="1" applyFill="1" applyBorder="1" applyAlignment="1">
      <alignment horizontal="center" vertical="center"/>
    </xf>
    <xf numFmtId="3" fontId="26" fillId="0" borderId="12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/>
    </xf>
    <xf numFmtId="0" fontId="3" fillId="0" borderId="16" xfId="1" applyNumberFormat="1" applyFont="1" applyBorder="1" applyAlignment="1">
      <alignment horizontal="center"/>
    </xf>
    <xf numFmtId="2" fontId="26" fillId="0" borderId="12" xfId="1" applyNumberFormat="1" applyFont="1" applyBorder="1" applyAlignment="1">
      <alignment horizontal="center" vertical="center"/>
    </xf>
    <xf numFmtId="0" fontId="3" fillId="6" borderId="16" xfId="1" applyNumberFormat="1" applyFont="1" applyFill="1" applyBorder="1" applyAlignment="1">
      <alignment horizontal="left" vertical="distributed" wrapText="1"/>
    </xf>
    <xf numFmtId="0" fontId="3" fillId="6" borderId="19" xfId="1" applyNumberFormat="1" applyFont="1" applyFill="1" applyBorder="1" applyAlignment="1">
      <alignment horizontal="left" vertical="distributed" wrapText="1"/>
    </xf>
    <xf numFmtId="0" fontId="3" fillId="6" borderId="17" xfId="1" applyNumberFormat="1" applyFont="1" applyFill="1" applyBorder="1" applyAlignment="1">
      <alignment horizontal="left" vertical="distributed" wrapTex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4" fillId="5" borderId="15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wrapText="1"/>
    </xf>
    <xf numFmtId="0" fontId="12" fillId="0" borderId="15" xfId="0" applyFont="1" applyBorder="1" applyAlignment="1">
      <alignment horizontal="justify" wrapText="1"/>
    </xf>
    <xf numFmtId="0" fontId="2" fillId="0" borderId="11" xfId="1" applyFont="1" applyAlignment="1">
      <alignment horizontal="center" vertical="top" wrapText="1"/>
    </xf>
    <xf numFmtId="0" fontId="24" fillId="0" borderId="11" xfId="1" applyFont="1" applyAlignment="1">
      <alignment horizontal="center" vertical="top" wrapText="1"/>
    </xf>
    <xf numFmtId="0" fontId="23" fillId="0" borderId="11" xfId="1" applyFont="1" applyAlignment="1">
      <alignment horizontal="center" vertical="top" wrapText="1"/>
    </xf>
    <xf numFmtId="0" fontId="23" fillId="0" borderId="15" xfId="1" applyFont="1" applyBorder="1" applyAlignment="1">
      <alignment horizontal="center" vertical="top" wrapText="1"/>
    </xf>
    <xf numFmtId="0" fontId="14" fillId="0" borderId="33" xfId="1" applyFont="1" applyBorder="1" applyAlignment="1">
      <alignment horizontal="center" vertical="top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19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1" xfId="1" applyFont="1" applyAlignment="1">
      <alignment horizontal="left" vertical="top" wrapText="1"/>
    </xf>
    <xf numFmtId="0" fontId="3" fillId="0" borderId="33" xfId="1" applyFont="1" applyBorder="1" applyAlignment="1">
      <alignment horizontal="center" vertical="top" wrapText="1"/>
    </xf>
    <xf numFmtId="0" fontId="4" fillId="0" borderId="11" xfId="1" applyFont="1"/>
    <xf numFmtId="0" fontId="4" fillId="0" borderId="11" xfId="1" applyFont="1" applyBorder="1" applyAlignment="1">
      <alignment horizontal="right"/>
    </xf>
    <xf numFmtId="49" fontId="4" fillId="0" borderId="15" xfId="1" applyNumberFormat="1" applyFont="1" applyFill="1" applyBorder="1" applyAlignment="1">
      <alignment horizontal="center"/>
    </xf>
    <xf numFmtId="0" fontId="4" fillId="0" borderId="11" xfId="1" applyFont="1" applyBorder="1"/>
    <xf numFmtId="49" fontId="4" fillId="0" borderId="15" xfId="1" applyNumberFormat="1" applyFont="1" applyFill="1" applyBorder="1" applyAlignment="1">
      <alignment horizontal="left"/>
    </xf>
    <xf numFmtId="0" fontId="22" fillId="0" borderId="48" xfId="1" applyFont="1" applyBorder="1" applyAlignment="1">
      <alignment horizontal="center" wrapText="1"/>
    </xf>
    <xf numFmtId="0" fontId="22" fillId="0" borderId="48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7" fillId="0" borderId="33" xfId="1" applyFont="1" applyBorder="1" applyAlignment="1">
      <alignment horizontal="center" vertical="top"/>
    </xf>
    <xf numFmtId="49" fontId="4" fillId="0" borderId="42" xfId="1" applyNumberFormat="1" applyFont="1" applyFill="1" applyBorder="1" applyAlignment="1">
      <alignment horizontal="center" vertical="center"/>
    </xf>
    <xf numFmtId="49" fontId="4" fillId="0" borderId="43" xfId="1" applyNumberFormat="1" applyFont="1" applyFill="1" applyBorder="1" applyAlignment="1">
      <alignment horizontal="center" vertical="center"/>
    </xf>
    <xf numFmtId="49" fontId="4" fillId="0" borderId="46" xfId="1" applyNumberFormat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0" fontId="21" fillId="0" borderId="33" xfId="1" applyFont="1" applyBorder="1" applyAlignment="1">
      <alignment horizontal="right" vertical="center"/>
    </xf>
    <xf numFmtId="0" fontId="21" fillId="0" borderId="11" xfId="1" applyFont="1" applyBorder="1" applyAlignment="1">
      <alignment horizontal="right" vertical="center"/>
    </xf>
    <xf numFmtId="0" fontId="20" fillId="0" borderId="35" xfId="1" applyNumberFormat="1" applyFont="1" applyFill="1" applyBorder="1" applyAlignment="1">
      <alignment horizontal="center" vertical="center"/>
    </xf>
    <xf numFmtId="0" fontId="20" fillId="0" borderId="21" xfId="1" applyNumberFormat="1" applyFont="1" applyFill="1" applyBorder="1" applyAlignment="1">
      <alignment horizontal="center" vertical="center"/>
    </xf>
    <xf numFmtId="0" fontId="20" fillId="0" borderId="22" xfId="1" applyNumberFormat="1" applyFont="1" applyFill="1" applyBorder="1" applyAlignment="1">
      <alignment horizontal="center" vertical="center"/>
    </xf>
    <xf numFmtId="0" fontId="20" fillId="0" borderId="20" xfId="1" applyNumberFormat="1" applyFont="1" applyFill="1" applyBorder="1" applyAlignment="1">
      <alignment horizontal="center" vertical="center"/>
    </xf>
    <xf numFmtId="0" fontId="20" fillId="0" borderId="36" xfId="1" applyNumberFormat="1" applyFont="1" applyFill="1" applyBorder="1" applyAlignment="1">
      <alignment horizontal="center" vertical="center"/>
    </xf>
    <xf numFmtId="49" fontId="20" fillId="0" borderId="20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49" fontId="20" fillId="0" borderId="22" xfId="1" applyNumberFormat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vertical="center"/>
    </xf>
    <xf numFmtId="0" fontId="20" fillId="0" borderId="19" xfId="1" applyNumberFormat="1" applyFont="1" applyFill="1" applyBorder="1" applyAlignment="1">
      <alignment horizontal="center" vertical="center"/>
    </xf>
    <xf numFmtId="0" fontId="20" fillId="0" borderId="17" xfId="1" applyNumberFormat="1" applyFont="1" applyFill="1" applyBorder="1" applyAlignment="1">
      <alignment horizontal="center" vertical="center"/>
    </xf>
    <xf numFmtId="0" fontId="20" fillId="0" borderId="31" xfId="1" applyNumberFormat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left" vertical="center" wrapText="1"/>
    </xf>
    <xf numFmtId="49" fontId="20" fillId="0" borderId="35" xfId="1" applyNumberFormat="1" applyFont="1" applyFill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17" xfId="1" applyNumberFormat="1" applyFont="1" applyBorder="1" applyAlignment="1">
      <alignment horizontal="center"/>
    </xf>
    <xf numFmtId="0" fontId="20" fillId="0" borderId="16" xfId="1" applyNumberFormat="1" applyFont="1" applyFill="1" applyBorder="1" applyAlignment="1">
      <alignment horizontal="center"/>
    </xf>
    <xf numFmtId="0" fontId="20" fillId="0" borderId="19" xfId="1" applyNumberFormat="1" applyFont="1" applyFill="1" applyBorder="1" applyAlignment="1">
      <alignment horizontal="center"/>
    </xf>
    <xf numFmtId="0" fontId="20" fillId="0" borderId="17" xfId="1" applyNumberFormat="1" applyFont="1" applyFill="1" applyBorder="1" applyAlignment="1">
      <alignment horizontal="center"/>
    </xf>
    <xf numFmtId="0" fontId="20" fillId="0" borderId="31" xfId="1" applyNumberFormat="1" applyFont="1" applyFill="1" applyBorder="1" applyAlignment="1">
      <alignment horizontal="center"/>
    </xf>
    <xf numFmtId="0" fontId="21" fillId="0" borderId="19" xfId="1" applyFont="1" applyBorder="1" applyAlignment="1">
      <alignment horizontal="right"/>
    </xf>
    <xf numFmtId="49" fontId="20" fillId="0" borderId="30" xfId="1" applyNumberFormat="1" applyFont="1" applyFill="1" applyBorder="1" applyAlignment="1">
      <alignment horizontal="center"/>
    </xf>
    <xf numFmtId="49" fontId="20" fillId="0" borderId="19" xfId="1" applyNumberFormat="1" applyFont="1" applyFill="1" applyBorder="1" applyAlignment="1">
      <alignment horizontal="center"/>
    </xf>
    <xf numFmtId="49" fontId="20" fillId="0" borderId="17" xfId="1" applyNumberFormat="1" applyFont="1" applyFill="1" applyBorder="1" applyAlignment="1">
      <alignment horizontal="center"/>
    </xf>
    <xf numFmtId="49" fontId="20" fillId="0" borderId="16" xfId="1" applyNumberFormat="1" applyFont="1" applyFill="1" applyBorder="1" applyAlignment="1">
      <alignment horizontal="center"/>
    </xf>
    <xf numFmtId="0" fontId="20" fillId="0" borderId="19" xfId="1" applyFont="1" applyFill="1" applyBorder="1" applyAlignment="1">
      <alignment horizontal="left" wrapText="1"/>
    </xf>
    <xf numFmtId="49" fontId="20" fillId="0" borderId="45" xfId="1" applyNumberFormat="1" applyFont="1" applyFill="1" applyBorder="1" applyAlignment="1">
      <alignment horizontal="center"/>
    </xf>
    <xf numFmtId="49" fontId="20" fillId="0" borderId="43" xfId="1" applyNumberFormat="1" applyFont="1" applyFill="1" applyBorder="1" applyAlignment="1">
      <alignment horizontal="center"/>
    </xf>
    <xf numFmtId="49" fontId="20" fillId="0" borderId="44" xfId="1" applyNumberFormat="1" applyFont="1" applyFill="1" applyBorder="1" applyAlignment="1">
      <alignment horizontal="center"/>
    </xf>
    <xf numFmtId="0" fontId="20" fillId="0" borderId="45" xfId="1" applyNumberFormat="1" applyFont="1" applyFill="1" applyBorder="1" applyAlignment="1">
      <alignment horizontal="center"/>
    </xf>
    <xf numFmtId="0" fontId="20" fillId="0" borderId="43" xfId="1" applyNumberFormat="1" applyFont="1" applyFill="1" applyBorder="1" applyAlignment="1">
      <alignment horizontal="center"/>
    </xf>
    <xf numFmtId="0" fontId="20" fillId="0" borderId="44" xfId="1" applyNumberFormat="1" applyFont="1" applyFill="1" applyBorder="1" applyAlignment="1">
      <alignment horizontal="center"/>
    </xf>
    <xf numFmtId="0" fontId="20" fillId="0" borderId="46" xfId="1" applyNumberFormat="1" applyFont="1" applyFill="1" applyBorder="1" applyAlignment="1">
      <alignment horizontal="center"/>
    </xf>
    <xf numFmtId="49" fontId="20" fillId="0" borderId="42" xfId="1" applyNumberFormat="1" applyFont="1" applyFill="1" applyBorder="1" applyAlignment="1">
      <alignment horizontal="center"/>
    </xf>
    <xf numFmtId="0" fontId="20" fillId="0" borderId="37" xfId="1" applyFont="1" applyBorder="1" applyAlignment="1">
      <alignment horizontal="center" vertical="top"/>
    </xf>
    <xf numFmtId="0" fontId="20" fillId="0" borderId="33" xfId="1" applyFont="1" applyBorder="1" applyAlignment="1">
      <alignment horizontal="center" vertical="top"/>
    </xf>
    <xf numFmtId="0" fontId="20" fillId="0" borderId="18" xfId="1" applyFont="1" applyBorder="1" applyAlignment="1">
      <alignment horizontal="center" vertical="top"/>
    </xf>
    <xf numFmtId="0" fontId="20" fillId="0" borderId="19" xfId="1" applyFont="1" applyBorder="1" applyAlignment="1">
      <alignment horizontal="center" vertical="top"/>
    </xf>
    <xf numFmtId="0" fontId="20" fillId="0" borderId="17" xfId="1" applyFont="1" applyBorder="1" applyAlignment="1">
      <alignment horizontal="center" vertical="top"/>
    </xf>
    <xf numFmtId="0" fontId="20" fillId="0" borderId="37" xfId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39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left" wrapText="1"/>
    </xf>
    <xf numFmtId="49" fontId="4" fillId="0" borderId="35" xfId="1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/>
    </xf>
    <xf numFmtId="49" fontId="4" fillId="0" borderId="36" xfId="1" applyNumberFormat="1" applyFont="1" applyBorder="1" applyAlignment="1">
      <alignment horizontal="center"/>
    </xf>
    <xf numFmtId="0" fontId="4" fillId="0" borderId="11" xfId="1" applyFont="1" applyAlignment="1">
      <alignment horizontal="left" wrapText="1"/>
    </xf>
    <xf numFmtId="0" fontId="4" fillId="0" borderId="33" xfId="1" applyFont="1" applyFill="1" applyBorder="1" applyAlignment="1">
      <alignment horizontal="left" wrapText="1"/>
    </xf>
    <xf numFmtId="0" fontId="4" fillId="0" borderId="15" xfId="1" applyFont="1" applyFill="1" applyBorder="1" applyAlignment="1">
      <alignment horizontal="left" wrapText="1"/>
    </xf>
    <xf numFmtId="49" fontId="4" fillId="0" borderId="30" xfId="1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/>
    </xf>
    <xf numFmtId="49" fontId="4" fillId="0" borderId="31" xfId="1" applyNumberFormat="1" applyFont="1" applyFill="1" applyBorder="1" applyAlignment="1">
      <alignment horizontal="center"/>
    </xf>
    <xf numFmtId="49" fontId="4" fillId="0" borderId="28" xfId="1" applyNumberFormat="1" applyFont="1" applyFill="1" applyBorder="1" applyAlignment="1">
      <alignment horizontal="center"/>
    </xf>
    <xf numFmtId="49" fontId="4" fillId="0" borderId="29" xfId="1" applyNumberFormat="1" applyFont="1" applyFill="1" applyBorder="1" applyAlignment="1">
      <alignment horizontal="center"/>
    </xf>
    <xf numFmtId="49" fontId="4" fillId="0" borderId="32" xfId="1" applyNumberFormat="1" applyFont="1" applyFill="1" applyBorder="1" applyAlignment="1">
      <alignment horizontal="center"/>
    </xf>
    <xf numFmtId="49" fontId="4" fillId="0" borderId="33" xfId="1" applyNumberFormat="1" applyFont="1" applyFill="1" applyBorder="1" applyAlignment="1">
      <alignment horizontal="center"/>
    </xf>
    <xf numFmtId="49" fontId="4" fillId="0" borderId="34" xfId="1" applyNumberFormat="1" applyFont="1" applyFill="1" applyBorder="1" applyAlignment="1">
      <alignment horizontal="center"/>
    </xf>
    <xf numFmtId="0" fontId="3" fillId="0" borderId="11" xfId="1" applyFont="1" applyFill="1" applyAlignment="1">
      <alignment horizontal="left" vertical="top" wrapText="1"/>
    </xf>
    <xf numFmtId="0" fontId="4" fillId="0" borderId="11" xfId="1" applyFont="1" applyAlignment="1">
      <alignment horizontal="center"/>
    </xf>
    <xf numFmtId="0" fontId="7" fillId="0" borderId="11" xfId="1" applyFont="1" applyAlignment="1">
      <alignment horizontal="center" vertical="top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12" fillId="0" borderId="11" xfId="1" applyFont="1" applyAlignment="1">
      <alignment horizontal="center"/>
    </xf>
    <xf numFmtId="0" fontId="4" fillId="0" borderId="11" xfId="1" applyFont="1" applyFill="1" applyAlignment="1">
      <alignment horizontal="right"/>
    </xf>
    <xf numFmtId="49" fontId="4" fillId="0" borderId="23" xfId="1" applyNumberFormat="1" applyFont="1" applyFill="1" applyBorder="1" applyAlignment="1">
      <alignment horizontal="center"/>
    </xf>
    <xf numFmtId="49" fontId="4" fillId="0" borderId="24" xfId="1" applyNumberFormat="1" applyFont="1" applyFill="1" applyBorder="1" applyAlignment="1">
      <alignment horizontal="center"/>
    </xf>
    <xf numFmtId="49" fontId="4" fillId="0" borderId="25" xfId="1" applyNumberFormat="1" applyFont="1" applyFill="1" applyBorder="1" applyAlignment="1">
      <alignment horizontal="center"/>
    </xf>
    <xf numFmtId="49" fontId="4" fillId="0" borderId="26" xfId="1" applyNumberFormat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49" fontId="4" fillId="0" borderId="27" xfId="1" applyNumberFormat="1" applyFont="1" applyFill="1" applyBorder="1" applyAlignment="1">
      <alignment horizontal="center"/>
    </xf>
    <xf numFmtId="0" fontId="12" fillId="0" borderId="11" xfId="1" applyFont="1" applyAlignment="1">
      <alignment horizontal="right"/>
    </xf>
    <xf numFmtId="49" fontId="12" fillId="0" borderId="15" xfId="1" applyNumberFormat="1" applyFont="1" applyFill="1" applyBorder="1" applyAlignment="1">
      <alignment horizontal="left"/>
    </xf>
    <xf numFmtId="0" fontId="12" fillId="0" borderId="11" xfId="1" applyFont="1" applyAlignment="1">
      <alignment horizontal="left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 vertical="top"/>
    </xf>
    <xf numFmtId="4" fontId="3" fillId="0" borderId="19" xfId="1" applyNumberFormat="1" applyFont="1" applyBorder="1" applyAlignment="1">
      <alignment horizontal="center" vertical="top"/>
    </xf>
    <xf numFmtId="4" fontId="3" fillId="0" borderId="17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O278"/>
  <sheetViews>
    <sheetView workbookViewId="0">
      <selection activeCell="A21" sqref="A21:XFD28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74" width="0.85546875" style="106"/>
    <col min="75" max="75" width="0.85546875" style="106" customWidth="1"/>
    <col min="76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5" s="151" customFormat="1" ht="19.5" customHeight="1">
      <c r="A1" s="223" t="s">
        <v>337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</row>
    <row r="2" spans="1:145" s="151" customFormat="1" ht="15">
      <c r="A2" s="151" t="s">
        <v>326</v>
      </c>
      <c r="X2" s="139"/>
      <c r="Y2" s="139"/>
      <c r="Z2" s="139"/>
      <c r="AA2" s="139"/>
      <c r="AB2" s="139"/>
      <c r="AC2" s="139"/>
      <c r="AD2" s="139"/>
      <c r="AE2" s="239" t="s">
        <v>506</v>
      </c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</row>
    <row r="3" spans="1:145" s="109" customFormat="1" ht="10.5" customHeight="1"/>
    <row r="4" spans="1:145" s="153" customFormat="1" ht="45" customHeight="1">
      <c r="A4" s="201" t="s">
        <v>329</v>
      </c>
      <c r="B4" s="202"/>
      <c r="C4" s="202"/>
      <c r="D4" s="202"/>
      <c r="E4" s="202"/>
      <c r="F4" s="203"/>
      <c r="G4" s="201" t="s">
        <v>338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1" t="s">
        <v>339</v>
      </c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3"/>
      <c r="BD4" s="201" t="s">
        <v>340</v>
      </c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3"/>
      <c r="BT4" s="234" t="s">
        <v>341</v>
      </c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6"/>
    </row>
    <row r="5" spans="1:145" s="114" customFormat="1">
      <c r="A5" s="204">
        <v>1</v>
      </c>
      <c r="B5" s="204"/>
      <c r="C5" s="204"/>
      <c r="D5" s="204"/>
      <c r="E5" s="204"/>
      <c r="F5" s="204"/>
      <c r="G5" s="204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>
        <v>3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>
        <v>4</v>
      </c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186">
        <v>5</v>
      </c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8"/>
    </row>
    <row r="6" spans="1:145" s="115" customFormat="1" ht="15" customHeight="1">
      <c r="A6" s="192" t="s">
        <v>141</v>
      </c>
      <c r="B6" s="192"/>
      <c r="C6" s="192"/>
      <c r="D6" s="192"/>
      <c r="E6" s="192"/>
      <c r="F6" s="192"/>
      <c r="G6" s="212" t="s">
        <v>540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4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18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</row>
    <row r="7" spans="1:145" s="115" customFormat="1" ht="15" customHeight="1">
      <c r="A7" s="192"/>
      <c r="B7" s="192"/>
      <c r="C7" s="192"/>
      <c r="D7" s="192"/>
      <c r="E7" s="192"/>
      <c r="F7" s="192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195" t="s">
        <v>293</v>
      </c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 t="s">
        <v>293</v>
      </c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218">
        <f>SUM(BT6)</f>
        <v>0</v>
      </c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</row>
    <row r="8" spans="1:145" s="109" customFormat="1" ht="12" customHeight="1"/>
    <row r="9" spans="1:145" s="151" customFormat="1" ht="14.25" customHeight="1">
      <c r="A9" s="223" t="s">
        <v>342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</row>
    <row r="10" spans="1:145" s="151" customFormat="1" ht="15" customHeight="1">
      <c r="A10" s="151" t="s">
        <v>326</v>
      </c>
      <c r="X10" s="139"/>
      <c r="Y10" s="139"/>
      <c r="Z10" s="139"/>
      <c r="AA10" s="139"/>
      <c r="AB10" s="139"/>
      <c r="AC10" s="139"/>
      <c r="AD10" s="139"/>
      <c r="AE10" s="239" t="s">
        <v>506</v>
      </c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</row>
    <row r="11" spans="1:145" s="109" customFormat="1" ht="10.5" customHeight="1"/>
    <row r="12" spans="1:145" s="153" customFormat="1" ht="45" customHeight="1">
      <c r="A12" s="201" t="s">
        <v>329</v>
      </c>
      <c r="B12" s="202"/>
      <c r="C12" s="202"/>
      <c r="D12" s="202"/>
      <c r="E12" s="202"/>
      <c r="F12" s="203"/>
      <c r="G12" s="201" t="s">
        <v>338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01" t="s">
        <v>343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3"/>
      <c r="BD12" s="201" t="s">
        <v>340</v>
      </c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 t="s">
        <v>344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3"/>
      <c r="CJ12" s="201" t="s">
        <v>345</v>
      </c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3"/>
    </row>
    <row r="13" spans="1:145" s="114" customFormat="1" ht="12.75" customHeight="1">
      <c r="A13" s="204">
        <v>1</v>
      </c>
      <c r="B13" s="204"/>
      <c r="C13" s="204"/>
      <c r="D13" s="204"/>
      <c r="E13" s="204"/>
      <c r="F13" s="204"/>
      <c r="G13" s="204">
        <v>2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>
        <v>3</v>
      </c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>
        <v>4</v>
      </c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>
        <v>5</v>
      </c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>
        <v>6</v>
      </c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</row>
    <row r="14" spans="1:145" s="115" customFormat="1" ht="15" customHeight="1">
      <c r="A14" s="192"/>
      <c r="B14" s="192"/>
      <c r="C14" s="192"/>
      <c r="D14" s="192"/>
      <c r="E14" s="192"/>
      <c r="F14" s="192"/>
      <c r="G14" s="193" t="s">
        <v>346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5">
        <v>850</v>
      </c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>
        <v>2</v>
      </c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>
        <v>2</v>
      </c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7">
        <f>AE14*BD14*BT14</f>
        <v>3400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</row>
    <row r="15" spans="1:145" s="115" customFormat="1" ht="15" customHeight="1">
      <c r="A15" s="192"/>
      <c r="B15" s="192"/>
      <c r="C15" s="192"/>
      <c r="D15" s="192"/>
      <c r="E15" s="192"/>
      <c r="F15" s="192"/>
      <c r="G15" s="193" t="s">
        <v>347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7">
        <f t="shared" ref="CJ15:CJ16" si="0">AE15*BD15*BT15</f>
        <v>0</v>
      </c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</row>
    <row r="16" spans="1:145" s="115" customFormat="1" ht="15" customHeight="1">
      <c r="A16" s="192"/>
      <c r="B16" s="192"/>
      <c r="C16" s="192"/>
      <c r="D16" s="192"/>
      <c r="E16" s="192"/>
      <c r="F16" s="192"/>
      <c r="G16" s="193" t="s">
        <v>348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5">
        <v>200</v>
      </c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>
        <v>2</v>
      </c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>
        <v>3</v>
      </c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7">
        <f t="shared" si="0"/>
        <v>1200</v>
      </c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</row>
    <row r="17" spans="1:145" s="115" customFormat="1" ht="15" customHeight="1">
      <c r="A17" s="192"/>
      <c r="B17" s="192"/>
      <c r="C17" s="192"/>
      <c r="D17" s="192"/>
      <c r="E17" s="192"/>
      <c r="F17" s="192"/>
      <c r="G17" s="221" t="s">
        <v>336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95" t="s">
        <v>293</v>
      </c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 t="s">
        <v>293</v>
      </c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 t="s">
        <v>293</v>
      </c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7">
        <f>SUM(CJ14:DA16)</f>
        <v>4600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</row>
    <row r="18" spans="1:145" s="109" customFormat="1" ht="12" customHeight="1"/>
    <row r="19" spans="1:145" s="151" customFormat="1" ht="14.25" customHeight="1">
      <c r="A19" s="223" t="s">
        <v>349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</row>
    <row r="20" spans="1:145" s="151" customFormat="1" ht="14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</row>
    <row r="21" spans="1:145" s="151" customFormat="1" ht="14.25" hidden="1" customHeight="1">
      <c r="A21" s="223" t="s">
        <v>350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</row>
    <row r="22" spans="1:145" s="151" customFormat="1" ht="15" hidden="1" customHeight="1">
      <c r="A22" s="151" t="s">
        <v>326</v>
      </c>
      <c r="X22" s="139"/>
      <c r="Y22" s="139"/>
      <c r="Z22" s="139"/>
      <c r="AA22" s="139"/>
      <c r="AB22" s="139"/>
      <c r="AC22" s="139"/>
      <c r="AD22" s="139"/>
      <c r="AE22" s="239" t="s">
        <v>506</v>
      </c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</row>
    <row r="23" spans="1:145" s="109" customFormat="1" ht="10.5" hidden="1" customHeight="1"/>
    <row r="24" spans="1:145" s="153" customFormat="1" ht="55.5" hidden="1" customHeight="1">
      <c r="A24" s="201" t="s">
        <v>329</v>
      </c>
      <c r="B24" s="202"/>
      <c r="C24" s="202"/>
      <c r="D24" s="202"/>
      <c r="E24" s="202"/>
      <c r="F24" s="203"/>
      <c r="G24" s="201" t="s">
        <v>338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201" t="s">
        <v>351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3"/>
      <c r="AZ24" s="201" t="s">
        <v>352</v>
      </c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 t="s">
        <v>353</v>
      </c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3"/>
      <c r="CJ24" s="201" t="s">
        <v>345</v>
      </c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</row>
    <row r="25" spans="1:145" s="114" customFormat="1" ht="12.75" hidden="1" customHeight="1">
      <c r="A25" s="204">
        <v>1</v>
      </c>
      <c r="B25" s="204"/>
      <c r="C25" s="204"/>
      <c r="D25" s="204"/>
      <c r="E25" s="204"/>
      <c r="F25" s="204"/>
      <c r="G25" s="204">
        <v>2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>
        <v>3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>
        <v>4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>
        <v>5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>
        <v>6</v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</row>
    <row r="26" spans="1:145" s="115" customFormat="1" ht="26.25" hidden="1" customHeight="1">
      <c r="A26" s="192"/>
      <c r="B26" s="192"/>
      <c r="C26" s="192"/>
      <c r="D26" s="192"/>
      <c r="E26" s="192"/>
      <c r="F26" s="192"/>
      <c r="G26" s="193" t="s">
        <v>354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7">
        <f>AE26*AZ26*BR26</f>
        <v>0</v>
      </c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</row>
    <row r="27" spans="1:145" s="115" customFormat="1" ht="15" hidden="1" customHeight="1">
      <c r="A27" s="192"/>
      <c r="B27" s="192"/>
      <c r="C27" s="192"/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</row>
    <row r="28" spans="1:145" s="115" customFormat="1" ht="15.75" hidden="1" customHeight="1">
      <c r="A28" s="192"/>
      <c r="B28" s="192"/>
      <c r="C28" s="192"/>
      <c r="D28" s="192"/>
      <c r="E28" s="192"/>
      <c r="F28" s="192"/>
      <c r="G28" s="221" t="s">
        <v>336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195" t="s">
        <v>293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 t="s">
        <v>293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 t="s">
        <v>293</v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7">
        <f>SUM(CJ26:DA27)</f>
        <v>0</v>
      </c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</row>
    <row r="29" spans="1:145" s="115" customFormat="1" ht="15" customHeight="1">
      <c r="A29" s="117"/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</row>
    <row r="30" spans="1:145" s="151" customFormat="1" ht="14.25">
      <c r="A30" s="223" t="s">
        <v>355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</row>
    <row r="31" spans="1:145" s="151" customFormat="1" ht="15">
      <c r="A31" s="151" t="s">
        <v>326</v>
      </c>
      <c r="X31" s="139"/>
      <c r="Y31" s="139"/>
      <c r="Z31" s="139"/>
      <c r="AA31" s="139"/>
      <c r="AB31" s="139"/>
      <c r="AC31" s="139"/>
      <c r="AD31" s="139"/>
      <c r="AE31" s="239" t="s">
        <v>506</v>
      </c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</row>
    <row r="32" spans="1:145" s="109" customFormat="1" ht="10.5" customHeight="1"/>
    <row r="33" spans="1:145" s="153" customFormat="1" ht="48" customHeight="1">
      <c r="A33" s="201" t="s">
        <v>329</v>
      </c>
      <c r="B33" s="202"/>
      <c r="C33" s="202"/>
      <c r="D33" s="202"/>
      <c r="E33" s="202"/>
      <c r="F33" s="203"/>
      <c r="G33" s="201" t="s">
        <v>338</v>
      </c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3"/>
      <c r="AE33" s="201" t="s">
        <v>356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1" t="s">
        <v>352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3"/>
      <c r="BR33" s="201" t="s">
        <v>357</v>
      </c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3"/>
      <c r="CJ33" s="201" t="s">
        <v>345</v>
      </c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3"/>
    </row>
    <row r="34" spans="1:145" s="114" customFormat="1">
      <c r="A34" s="204">
        <v>1</v>
      </c>
      <c r="B34" s="204"/>
      <c r="C34" s="204"/>
      <c r="D34" s="204"/>
      <c r="E34" s="204"/>
      <c r="F34" s="204"/>
      <c r="G34" s="204">
        <v>2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>
        <v>3</v>
      </c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>
        <v>4</v>
      </c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>
        <v>5</v>
      </c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>
        <v>6</v>
      </c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</row>
    <row r="35" spans="1:145" s="114" customFormat="1" ht="54" customHeight="1">
      <c r="A35" s="186">
        <v>1</v>
      </c>
      <c r="B35" s="187"/>
      <c r="C35" s="187"/>
      <c r="D35" s="187"/>
      <c r="E35" s="187"/>
      <c r="F35" s="188"/>
      <c r="G35" s="189" t="s">
        <v>536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186">
        <v>1</v>
      </c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8"/>
      <c r="AZ35" s="186">
        <v>12</v>
      </c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186">
        <v>5152</v>
      </c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8"/>
      <c r="CJ35" s="493">
        <f>AE35*AZ35*BR35</f>
        <v>61824</v>
      </c>
      <c r="CK35" s="494"/>
      <c r="CL35" s="494"/>
      <c r="CM35" s="494"/>
      <c r="CN35" s="494"/>
      <c r="CO35" s="494"/>
      <c r="CP35" s="494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5"/>
    </row>
    <row r="36" spans="1:145" s="115" customFormat="1" ht="53.25" customHeight="1">
      <c r="A36" s="192"/>
      <c r="B36" s="192"/>
      <c r="C36" s="192"/>
      <c r="D36" s="192"/>
      <c r="E36" s="192"/>
      <c r="F36" s="192"/>
      <c r="G36" s="189" t="s">
        <v>537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1"/>
      <c r="AE36" s="195">
        <v>10</v>
      </c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>
        <v>12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7">
        <v>5151.47</v>
      </c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>
        <f>AE36*AZ36*BR36-0.4</f>
        <v>618176</v>
      </c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</row>
    <row r="37" spans="1:145" s="115" customFormat="1" ht="15" customHeight="1">
      <c r="A37" s="192"/>
      <c r="B37" s="192"/>
      <c r="C37" s="192"/>
      <c r="D37" s="192"/>
      <c r="E37" s="192"/>
      <c r="F37" s="192"/>
      <c r="G37" s="221" t="s">
        <v>336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2"/>
      <c r="AE37" s="195" t="s">
        <v>293</v>
      </c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 t="s">
        <v>293</v>
      </c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 t="s">
        <v>293</v>
      </c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7">
        <f>CJ35+CJ36</f>
        <v>680000</v>
      </c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</row>
    <row r="38" spans="1:145" s="115" customFormat="1" ht="15" customHeight="1">
      <c r="A38" s="117"/>
      <c r="B38" s="117"/>
      <c r="C38" s="117"/>
      <c r="D38" s="117"/>
      <c r="E38" s="117"/>
      <c r="F38" s="11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</row>
    <row r="39" spans="1:145" s="151" customFormat="1" ht="39.75" hidden="1" customHeight="1">
      <c r="A39" s="205" t="s">
        <v>358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</row>
    <row r="40" spans="1:145" s="151" customFormat="1" ht="15" hidden="1">
      <c r="A40" s="151" t="s">
        <v>326</v>
      </c>
      <c r="X40" s="139"/>
      <c r="Y40" s="139"/>
      <c r="Z40" s="139"/>
      <c r="AA40" s="139"/>
      <c r="AB40" s="139"/>
      <c r="AC40" s="139"/>
      <c r="AD40" s="139"/>
      <c r="AE40" s="239" t="s">
        <v>535</v>
      </c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</row>
    <row r="41" spans="1:145" s="109" customFormat="1" ht="21" hidden="1" customHeight="1"/>
    <row r="42" spans="1:145" s="109" customFormat="1" ht="55.5" hidden="1" customHeight="1">
      <c r="A42" s="201" t="s">
        <v>329</v>
      </c>
      <c r="B42" s="202"/>
      <c r="C42" s="202"/>
      <c r="D42" s="202"/>
      <c r="E42" s="202"/>
      <c r="F42" s="203"/>
      <c r="G42" s="201" t="s">
        <v>359</v>
      </c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3"/>
      <c r="BW42" s="201" t="s">
        <v>360</v>
      </c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3"/>
      <c r="CM42" s="201" t="s">
        <v>361</v>
      </c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3"/>
    </row>
    <row r="43" spans="1:145" hidden="1">
      <c r="A43" s="204">
        <v>1</v>
      </c>
      <c r="B43" s="204"/>
      <c r="C43" s="204"/>
      <c r="D43" s="204"/>
      <c r="E43" s="204"/>
      <c r="F43" s="204"/>
      <c r="G43" s="204">
        <v>2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>
        <v>3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>
        <v>4</v>
      </c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</row>
    <row r="44" spans="1:145" s="109" customFormat="1" ht="15" hidden="1" customHeight="1">
      <c r="A44" s="192" t="s">
        <v>141</v>
      </c>
      <c r="B44" s="192"/>
      <c r="C44" s="192"/>
      <c r="D44" s="192"/>
      <c r="E44" s="192"/>
      <c r="F44" s="192"/>
      <c r="G44" s="155"/>
      <c r="H44" s="213" t="s">
        <v>362</v>
      </c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4"/>
      <c r="BW44" s="195" t="s">
        <v>293</v>
      </c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7">
        <f>CM45</f>
        <v>0</v>
      </c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</row>
    <row r="45" spans="1:145" ht="12.75" hidden="1" customHeight="1">
      <c r="A45" s="255" t="s">
        <v>363</v>
      </c>
      <c r="B45" s="256"/>
      <c r="C45" s="256"/>
      <c r="D45" s="256"/>
      <c r="E45" s="256"/>
      <c r="F45" s="257"/>
      <c r="G45" s="121"/>
      <c r="H45" s="261" t="s">
        <v>332</v>
      </c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2"/>
      <c r="BW45" s="263">
        <f>CM45*100/22</f>
        <v>0</v>
      </c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5"/>
      <c r="CM45" s="263">
        <f>DE57/30.2*22</f>
        <v>0</v>
      </c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5"/>
    </row>
    <row r="46" spans="1:145" ht="12.75" hidden="1" customHeight="1">
      <c r="A46" s="258"/>
      <c r="B46" s="259"/>
      <c r="C46" s="259"/>
      <c r="D46" s="259"/>
      <c r="E46" s="259"/>
      <c r="F46" s="260"/>
      <c r="G46" s="122"/>
      <c r="H46" s="269" t="s">
        <v>364</v>
      </c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70"/>
      <c r="BW46" s="266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8"/>
      <c r="CM46" s="266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8"/>
    </row>
    <row r="47" spans="1:145" ht="13.5" hidden="1" customHeight="1">
      <c r="A47" s="192" t="s">
        <v>365</v>
      </c>
      <c r="B47" s="192"/>
      <c r="C47" s="192"/>
      <c r="D47" s="192"/>
      <c r="E47" s="192"/>
      <c r="F47" s="192"/>
      <c r="G47" s="155"/>
      <c r="H47" s="253" t="s">
        <v>366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4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</row>
    <row r="48" spans="1:145" ht="26.25" hidden="1" customHeight="1">
      <c r="A48" s="192" t="s">
        <v>367</v>
      </c>
      <c r="B48" s="192"/>
      <c r="C48" s="192"/>
      <c r="D48" s="192"/>
      <c r="E48" s="192"/>
      <c r="F48" s="192"/>
      <c r="G48" s="155"/>
      <c r="H48" s="253" t="s">
        <v>368</v>
      </c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4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</row>
    <row r="49" spans="1:132" ht="26.25" hidden="1" customHeight="1">
      <c r="A49" s="192" t="s">
        <v>116</v>
      </c>
      <c r="B49" s="192"/>
      <c r="C49" s="192"/>
      <c r="D49" s="192"/>
      <c r="E49" s="192"/>
      <c r="F49" s="192"/>
      <c r="G49" s="155"/>
      <c r="H49" s="213" t="s">
        <v>369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4"/>
      <c r="BW49" s="195" t="s">
        <v>293</v>
      </c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7">
        <f>CM50+CM53</f>
        <v>0</v>
      </c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1:132" ht="12.75" hidden="1" customHeight="1">
      <c r="A50" s="255" t="s">
        <v>370</v>
      </c>
      <c r="B50" s="256"/>
      <c r="C50" s="256"/>
      <c r="D50" s="256"/>
      <c r="E50" s="256"/>
      <c r="F50" s="257"/>
      <c r="G50" s="121"/>
      <c r="H50" s="261" t="s">
        <v>332</v>
      </c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2"/>
      <c r="BW50" s="263">
        <f>BW45</f>
        <v>0</v>
      </c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5"/>
      <c r="CM50" s="263">
        <f>DE57/30.2*2.9</f>
        <v>0</v>
      </c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5"/>
    </row>
    <row r="51" spans="1:132" ht="25.5" hidden="1" customHeight="1">
      <c r="A51" s="258"/>
      <c r="B51" s="259"/>
      <c r="C51" s="259"/>
      <c r="D51" s="259"/>
      <c r="E51" s="259"/>
      <c r="F51" s="260"/>
      <c r="G51" s="122"/>
      <c r="H51" s="269" t="s">
        <v>371</v>
      </c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70"/>
      <c r="BW51" s="266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8"/>
      <c r="CM51" s="266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8"/>
    </row>
    <row r="52" spans="1:132" ht="26.25" hidden="1" customHeight="1">
      <c r="A52" s="192" t="s">
        <v>372</v>
      </c>
      <c r="B52" s="192"/>
      <c r="C52" s="192"/>
      <c r="D52" s="192"/>
      <c r="E52" s="192"/>
      <c r="F52" s="192"/>
      <c r="G52" s="155"/>
      <c r="H52" s="253" t="s">
        <v>373</v>
      </c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4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</row>
    <row r="53" spans="1:132" ht="27" hidden="1" customHeight="1">
      <c r="A53" s="192" t="s">
        <v>374</v>
      </c>
      <c r="B53" s="192"/>
      <c r="C53" s="192"/>
      <c r="D53" s="192"/>
      <c r="E53" s="192"/>
      <c r="F53" s="192"/>
      <c r="G53" s="155"/>
      <c r="H53" s="253" t="s">
        <v>375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4"/>
      <c r="BW53" s="197">
        <f>BW50</f>
        <v>0</v>
      </c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7">
        <f>DE57/30.2*0.2</f>
        <v>0</v>
      </c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</row>
    <row r="54" spans="1:132" ht="27" hidden="1" customHeight="1">
      <c r="A54" s="192" t="s">
        <v>376</v>
      </c>
      <c r="B54" s="192"/>
      <c r="C54" s="192"/>
      <c r="D54" s="192"/>
      <c r="E54" s="192"/>
      <c r="F54" s="192"/>
      <c r="G54" s="155"/>
      <c r="H54" s="253" t="s">
        <v>377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4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</row>
    <row r="55" spans="1:132" ht="27" hidden="1" customHeight="1">
      <c r="A55" s="192" t="s">
        <v>378</v>
      </c>
      <c r="B55" s="192"/>
      <c r="C55" s="192"/>
      <c r="D55" s="192"/>
      <c r="E55" s="192"/>
      <c r="F55" s="192"/>
      <c r="G55" s="155"/>
      <c r="H55" s="253" t="s">
        <v>377</v>
      </c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4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</row>
    <row r="56" spans="1:132" ht="26.25" hidden="1" customHeight="1">
      <c r="A56" s="192" t="s">
        <v>142</v>
      </c>
      <c r="B56" s="192"/>
      <c r="C56" s="192"/>
      <c r="D56" s="192"/>
      <c r="E56" s="192"/>
      <c r="F56" s="192"/>
      <c r="G56" s="155"/>
      <c r="H56" s="213" t="s">
        <v>379</v>
      </c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4"/>
      <c r="BW56" s="197">
        <f>BW53</f>
        <v>0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7">
        <f>DE57/30.2*5.1</f>
        <v>0</v>
      </c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</row>
    <row r="57" spans="1:132" ht="13.5" hidden="1" customHeight="1">
      <c r="A57" s="192"/>
      <c r="B57" s="192"/>
      <c r="C57" s="192"/>
      <c r="D57" s="192"/>
      <c r="E57" s="192"/>
      <c r="F57" s="192"/>
      <c r="G57" s="233" t="s">
        <v>336</v>
      </c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2"/>
      <c r="BW57" s="195" t="s">
        <v>293</v>
      </c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7">
        <f>CM45+CM50+CM53+CM56+CM49</f>
        <v>0</v>
      </c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E57" s="249">
        <v>0</v>
      </c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</row>
    <row r="58" spans="1:132" s="109" customFormat="1" ht="3" hidden="1" customHeight="1"/>
    <row r="59" spans="1:132" s="107" customFormat="1" ht="48" hidden="1" customHeight="1">
      <c r="A59" s="250" t="s">
        <v>380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</row>
    <row r="60" spans="1:132" s="109" customFormat="1" ht="12" hidden="1" customHeight="1"/>
    <row r="61" spans="1:132" s="151" customFormat="1" ht="14.25" hidden="1">
      <c r="A61" s="223" t="s">
        <v>436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</row>
    <row r="62" spans="1:132" s="109" customFormat="1" ht="6" hidden="1" customHeight="1"/>
    <row r="63" spans="1:132" s="151" customFormat="1" ht="14.25" hidden="1">
      <c r="A63" s="151" t="s">
        <v>326</v>
      </c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</row>
    <row r="64" spans="1:132" s="151" customFormat="1" ht="6" hidden="1" customHeight="1"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</row>
    <row r="65" spans="1:105" s="109" customFormat="1" ht="10.5" hidden="1" customHeight="1"/>
    <row r="66" spans="1:105" s="153" customFormat="1" ht="45" hidden="1" customHeight="1">
      <c r="A66" s="201" t="s">
        <v>329</v>
      </c>
      <c r="B66" s="202"/>
      <c r="C66" s="202"/>
      <c r="D66" s="202"/>
      <c r="E66" s="202"/>
      <c r="F66" s="202"/>
      <c r="G66" s="203"/>
      <c r="H66" s="201" t="s">
        <v>11</v>
      </c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3"/>
      <c r="BD66" s="201" t="s">
        <v>381</v>
      </c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3"/>
      <c r="BT66" s="201" t="s">
        <v>382</v>
      </c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3"/>
      <c r="CJ66" s="201" t="s">
        <v>383</v>
      </c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3"/>
    </row>
    <row r="67" spans="1:105" s="114" customFormat="1" hidden="1">
      <c r="A67" s="204">
        <v>1</v>
      </c>
      <c r="B67" s="204"/>
      <c r="C67" s="204"/>
      <c r="D67" s="204"/>
      <c r="E67" s="204"/>
      <c r="F67" s="204"/>
      <c r="G67" s="204"/>
      <c r="H67" s="204">
        <v>2</v>
      </c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>
        <v>3</v>
      </c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>
        <v>4</v>
      </c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>
        <v>5</v>
      </c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</row>
    <row r="68" spans="1:105" s="115" customFormat="1" ht="15" hidden="1" customHeight="1">
      <c r="A68" s="192"/>
      <c r="B68" s="192"/>
      <c r="C68" s="192"/>
      <c r="D68" s="192"/>
      <c r="E68" s="192"/>
      <c r="F68" s="192"/>
      <c r="G68" s="192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</row>
    <row r="69" spans="1:105" s="115" customFormat="1" ht="15" hidden="1" customHeight="1">
      <c r="A69" s="192"/>
      <c r="B69" s="192"/>
      <c r="C69" s="192"/>
      <c r="D69" s="192"/>
      <c r="E69" s="192"/>
      <c r="F69" s="192"/>
      <c r="G69" s="192"/>
      <c r="H69" s="221" t="s">
        <v>336</v>
      </c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2"/>
      <c r="BD69" s="195" t="s">
        <v>293</v>
      </c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 t="s">
        <v>293</v>
      </c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</row>
    <row r="70" spans="1:105" ht="12" hidden="1" customHeight="1"/>
    <row r="71" spans="1:105" s="151" customFormat="1" ht="14.25" hidden="1">
      <c r="A71" s="223" t="s">
        <v>384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</row>
    <row r="72" spans="1:105" s="109" customFormat="1" ht="6" hidden="1" customHeight="1"/>
    <row r="73" spans="1:105" s="151" customFormat="1" ht="15" hidden="1">
      <c r="A73" s="151" t="s">
        <v>326</v>
      </c>
      <c r="X73" s="239" t="s">
        <v>482</v>
      </c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</row>
    <row r="74" spans="1:105" s="151" customFormat="1" ht="6" hidden="1" customHeight="1"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</row>
    <row r="75" spans="1:105" s="109" customFormat="1" ht="10.5" hidden="1" customHeight="1"/>
    <row r="76" spans="1:105" s="153" customFormat="1" ht="55.5" hidden="1" customHeight="1">
      <c r="A76" s="201" t="s">
        <v>329</v>
      </c>
      <c r="B76" s="202"/>
      <c r="C76" s="202"/>
      <c r="D76" s="202"/>
      <c r="E76" s="202"/>
      <c r="F76" s="202"/>
      <c r="G76" s="203"/>
      <c r="H76" s="201" t="s">
        <v>385</v>
      </c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3"/>
      <c r="BD76" s="201" t="s">
        <v>386</v>
      </c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3"/>
      <c r="BT76" s="201" t="s">
        <v>387</v>
      </c>
      <c r="BU76" s="202"/>
      <c r="BV76" s="202"/>
      <c r="BW76" s="202"/>
      <c r="BX76" s="202"/>
      <c r="BY76" s="202"/>
      <c r="BZ76" s="202"/>
      <c r="CA76" s="202"/>
      <c r="CB76" s="202"/>
      <c r="CC76" s="202"/>
      <c r="CD76" s="203"/>
      <c r="CE76" s="201" t="s">
        <v>388</v>
      </c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3"/>
    </row>
    <row r="77" spans="1:105" s="114" customFormat="1" hidden="1">
      <c r="A77" s="204">
        <v>1</v>
      </c>
      <c r="B77" s="204"/>
      <c r="C77" s="204"/>
      <c r="D77" s="204"/>
      <c r="E77" s="204"/>
      <c r="F77" s="204"/>
      <c r="G77" s="204"/>
      <c r="H77" s="204">
        <v>2</v>
      </c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>
        <v>3</v>
      </c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>
        <v>4</v>
      </c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>
        <v>5</v>
      </c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</row>
    <row r="78" spans="1:105" s="115" customFormat="1" ht="15" hidden="1" customHeight="1">
      <c r="A78" s="192"/>
      <c r="B78" s="192"/>
      <c r="C78" s="192"/>
      <c r="D78" s="192"/>
      <c r="E78" s="192"/>
      <c r="F78" s="192"/>
      <c r="G78" s="192"/>
      <c r="H78" s="193" t="s">
        <v>389</v>
      </c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</row>
    <row r="79" spans="1:105" s="115" customFormat="1" ht="15" hidden="1" customHeight="1">
      <c r="A79" s="192"/>
      <c r="B79" s="192"/>
      <c r="C79" s="192"/>
      <c r="D79" s="192"/>
      <c r="E79" s="192"/>
      <c r="F79" s="192"/>
      <c r="G79" s="192"/>
      <c r="H79" s="193" t="s">
        <v>440</v>
      </c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</row>
    <row r="80" spans="1:105" s="115" customFormat="1" ht="15" hidden="1" customHeight="1">
      <c r="A80" s="192"/>
      <c r="B80" s="192"/>
      <c r="C80" s="192"/>
      <c r="D80" s="192"/>
      <c r="E80" s="192"/>
      <c r="F80" s="192"/>
      <c r="G80" s="192"/>
      <c r="H80" s="232" t="s">
        <v>441</v>
      </c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</row>
    <row r="81" spans="1:105" s="115" customFormat="1" ht="15" hidden="1" customHeight="1">
      <c r="A81" s="192"/>
      <c r="B81" s="192"/>
      <c r="C81" s="192"/>
      <c r="D81" s="192"/>
      <c r="E81" s="192"/>
      <c r="F81" s="192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</row>
    <row r="82" spans="1:105" s="115" customFormat="1" ht="15" hidden="1" customHeight="1">
      <c r="A82" s="192"/>
      <c r="B82" s="192"/>
      <c r="C82" s="192"/>
      <c r="D82" s="192"/>
      <c r="E82" s="192"/>
      <c r="F82" s="192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</row>
    <row r="83" spans="1:105" s="115" customFormat="1" ht="15" hidden="1" customHeight="1">
      <c r="A83" s="192"/>
      <c r="B83" s="192"/>
      <c r="C83" s="192"/>
      <c r="D83" s="192"/>
      <c r="E83" s="192"/>
      <c r="F83" s="192"/>
      <c r="G83" s="192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</row>
    <row r="84" spans="1:105" s="115" customFormat="1" ht="15" hidden="1" customHeight="1">
      <c r="A84" s="192"/>
      <c r="B84" s="192"/>
      <c r="C84" s="192"/>
      <c r="D84" s="192"/>
      <c r="E84" s="192"/>
      <c r="F84" s="192"/>
      <c r="G84" s="192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</row>
    <row r="85" spans="1:105" s="115" customFormat="1" ht="15" hidden="1" customHeight="1">
      <c r="A85" s="192"/>
      <c r="B85" s="192"/>
      <c r="C85" s="192"/>
      <c r="D85" s="192"/>
      <c r="E85" s="192"/>
      <c r="F85" s="192"/>
      <c r="G85" s="192"/>
      <c r="H85" s="221" t="s">
        <v>336</v>
      </c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2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 t="s">
        <v>293</v>
      </c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7">
        <f>SUM(CE78:DA79)</f>
        <v>0</v>
      </c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</row>
    <row r="86" spans="1:105" s="115" customFormat="1" ht="15" hidden="1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</row>
    <row r="87" spans="1:105" s="115" customFormat="1" ht="15" hidden="1" customHeight="1">
      <c r="A87" s="151" t="s">
        <v>326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239" t="s">
        <v>390</v>
      </c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</row>
    <row r="88" spans="1:105" s="115" customFormat="1" ht="15" hidden="1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</row>
    <row r="89" spans="1:105" s="115" customFormat="1" ht="15" hidden="1" customHeight="1">
      <c r="A89" s="244" t="s">
        <v>327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5" t="s">
        <v>6</v>
      </c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</row>
    <row r="90" spans="1:105" s="115" customFormat="1" ht="15" hidden="1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</row>
    <row r="91" spans="1:105" s="115" customFormat="1" ht="51.75" hidden="1" customHeight="1">
      <c r="A91" s="201" t="s">
        <v>329</v>
      </c>
      <c r="B91" s="202"/>
      <c r="C91" s="202"/>
      <c r="D91" s="202"/>
      <c r="E91" s="202"/>
      <c r="F91" s="202"/>
      <c r="G91" s="203"/>
      <c r="H91" s="201" t="s">
        <v>385</v>
      </c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3"/>
      <c r="BD91" s="201" t="s">
        <v>386</v>
      </c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3"/>
      <c r="BT91" s="246" t="s">
        <v>391</v>
      </c>
      <c r="BU91" s="247"/>
      <c r="BV91" s="247"/>
      <c r="BW91" s="247"/>
      <c r="BX91" s="247"/>
      <c r="BY91" s="247"/>
      <c r="BZ91" s="247"/>
      <c r="CA91" s="247"/>
      <c r="CB91" s="247"/>
      <c r="CC91" s="247"/>
      <c r="CD91" s="248"/>
      <c r="CE91" s="201" t="s">
        <v>392</v>
      </c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3"/>
    </row>
    <row r="92" spans="1:105" s="115" customFormat="1" ht="15" hidden="1" customHeight="1">
      <c r="A92" s="204">
        <v>1</v>
      </c>
      <c r="B92" s="204"/>
      <c r="C92" s="204"/>
      <c r="D92" s="204"/>
      <c r="E92" s="204"/>
      <c r="F92" s="204"/>
      <c r="G92" s="204"/>
      <c r="H92" s="204">
        <v>2</v>
      </c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>
        <v>3</v>
      </c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>
        <v>4</v>
      </c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>
        <v>5</v>
      </c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</row>
    <row r="93" spans="1:105" s="115" customFormat="1" ht="15" hidden="1" customHeight="1">
      <c r="A93" s="240" t="s">
        <v>393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2">
        <f>CE94</f>
        <v>0</v>
      </c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3"/>
    </row>
    <row r="94" spans="1:105" s="115" customFormat="1" ht="15" hidden="1" customHeight="1">
      <c r="A94" s="192"/>
      <c r="B94" s="192"/>
      <c r="C94" s="192"/>
      <c r="D94" s="192"/>
      <c r="E94" s="192"/>
      <c r="F94" s="192"/>
      <c r="G94" s="192"/>
      <c r="H94" s="193" t="s">
        <v>394</v>
      </c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7">
        <f>BD94*BT94</f>
        <v>0</v>
      </c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</row>
    <row r="95" spans="1:105" s="115" customFormat="1" ht="15" hidden="1" customHeight="1">
      <c r="A95" s="192"/>
      <c r="B95" s="192"/>
      <c r="C95" s="192"/>
      <c r="D95" s="192"/>
      <c r="E95" s="192"/>
      <c r="F95" s="192"/>
      <c r="G95" s="192"/>
      <c r="H95" s="221" t="s">
        <v>336</v>
      </c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2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 t="s">
        <v>293</v>
      </c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7">
        <f>CE93</f>
        <v>0</v>
      </c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</row>
    <row r="96" spans="1:105" s="115" customFormat="1" ht="15" hidden="1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</row>
    <row r="97" spans="1:105" s="115" customFormat="1" ht="15" hidden="1" customHeight="1">
      <c r="A97" s="151" t="s">
        <v>326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239" t="s">
        <v>395</v>
      </c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</row>
    <row r="98" spans="1:105" s="115" customFormat="1" ht="15" hidden="1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</row>
    <row r="99" spans="1:105" s="115" customFormat="1" ht="15" hidden="1" customHeight="1">
      <c r="A99" s="244" t="s">
        <v>327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5" t="s">
        <v>6</v>
      </c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5"/>
      <c r="CB99" s="245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</row>
    <row r="100" spans="1:105" s="115" customFormat="1" ht="15" hidden="1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</row>
    <row r="101" spans="1:105" s="115" customFormat="1" ht="39" hidden="1" customHeight="1">
      <c r="A101" s="201" t="s">
        <v>329</v>
      </c>
      <c r="B101" s="202"/>
      <c r="C101" s="202"/>
      <c r="D101" s="202"/>
      <c r="E101" s="202"/>
      <c r="F101" s="202"/>
      <c r="G101" s="203"/>
      <c r="H101" s="201" t="s">
        <v>385</v>
      </c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3"/>
      <c r="BD101" s="246" t="s">
        <v>396</v>
      </c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8"/>
      <c r="BT101" s="246" t="s">
        <v>397</v>
      </c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8"/>
      <c r="CE101" s="201" t="s">
        <v>398</v>
      </c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3"/>
    </row>
    <row r="102" spans="1:105" s="115" customFormat="1" ht="15" hidden="1" customHeight="1">
      <c r="A102" s="204">
        <v>1</v>
      </c>
      <c r="B102" s="204"/>
      <c r="C102" s="204"/>
      <c r="D102" s="204"/>
      <c r="E102" s="204"/>
      <c r="F102" s="204"/>
      <c r="G102" s="204"/>
      <c r="H102" s="204">
        <v>2</v>
      </c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>
        <v>3</v>
      </c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>
        <v>4</v>
      </c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>
        <v>5</v>
      </c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</row>
    <row r="103" spans="1:105" s="115" customFormat="1" ht="15" hidden="1" customHeight="1">
      <c r="A103" s="240" t="s">
        <v>393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2">
        <f>CE104</f>
        <v>0</v>
      </c>
      <c r="CF103" s="242"/>
      <c r="CG103" s="242"/>
      <c r="CH103" s="242"/>
      <c r="CI103" s="242"/>
      <c r="CJ103" s="242"/>
      <c r="CK103" s="242"/>
      <c r="CL103" s="242"/>
      <c r="CM103" s="242"/>
      <c r="CN103" s="242"/>
      <c r="CO103" s="242"/>
      <c r="CP103" s="242"/>
      <c r="CQ103" s="242"/>
      <c r="CR103" s="242"/>
      <c r="CS103" s="242"/>
      <c r="CT103" s="242"/>
      <c r="CU103" s="242"/>
      <c r="CV103" s="242"/>
      <c r="CW103" s="242"/>
      <c r="CX103" s="242"/>
      <c r="CY103" s="242"/>
      <c r="CZ103" s="242"/>
      <c r="DA103" s="243"/>
    </row>
    <row r="104" spans="1:105" s="115" customFormat="1" ht="24.75" hidden="1" customHeight="1">
      <c r="A104" s="192"/>
      <c r="B104" s="192"/>
      <c r="C104" s="192"/>
      <c r="D104" s="192"/>
      <c r="E104" s="192"/>
      <c r="F104" s="192"/>
      <c r="G104" s="192"/>
      <c r="H104" s="193" t="s">
        <v>399</v>
      </c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</row>
    <row r="105" spans="1:105" s="115" customFormat="1" ht="15" hidden="1" customHeight="1">
      <c r="A105" s="192"/>
      <c r="B105" s="192"/>
      <c r="C105" s="192"/>
      <c r="D105" s="192"/>
      <c r="E105" s="192"/>
      <c r="F105" s="192"/>
      <c r="G105" s="192"/>
      <c r="H105" s="221" t="s">
        <v>336</v>
      </c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2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 t="s">
        <v>293</v>
      </c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7">
        <f>CE104</f>
        <v>0</v>
      </c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</row>
    <row r="106" spans="1:105" s="115" customFormat="1" ht="15" customHeight="1">
      <c r="A106" s="117"/>
      <c r="B106" s="117"/>
      <c r="C106" s="117"/>
      <c r="D106" s="117"/>
      <c r="E106" s="117"/>
      <c r="F106" s="117"/>
      <c r="G106" s="117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</row>
    <row r="107" spans="1:105" s="151" customFormat="1" ht="15" hidden="1">
      <c r="A107" s="151" t="s">
        <v>326</v>
      </c>
      <c r="X107" s="239" t="s">
        <v>400</v>
      </c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239"/>
      <c r="CT107" s="239"/>
      <c r="CU107" s="239"/>
      <c r="CV107" s="239"/>
      <c r="CW107" s="239"/>
      <c r="CX107" s="239"/>
      <c r="CY107" s="239"/>
      <c r="CZ107" s="239"/>
      <c r="DA107" s="239"/>
    </row>
    <row r="108" spans="1:105" s="151" customFormat="1" ht="6" hidden="1" customHeight="1"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</row>
    <row r="109" spans="1:105" s="109" customFormat="1" ht="10.5" hidden="1" customHeight="1"/>
    <row r="110" spans="1:105" s="153" customFormat="1" ht="55.5" hidden="1" customHeight="1">
      <c r="A110" s="201" t="s">
        <v>329</v>
      </c>
      <c r="B110" s="202"/>
      <c r="C110" s="202"/>
      <c r="D110" s="202"/>
      <c r="E110" s="202"/>
      <c r="F110" s="202"/>
      <c r="G110" s="203"/>
      <c r="H110" s="201" t="s">
        <v>385</v>
      </c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3"/>
      <c r="BD110" s="201" t="s">
        <v>386</v>
      </c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3"/>
      <c r="BT110" s="201" t="s">
        <v>387</v>
      </c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3"/>
      <c r="CE110" s="201" t="s">
        <v>388</v>
      </c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3"/>
    </row>
    <row r="111" spans="1:105" s="114" customFormat="1" hidden="1">
      <c r="A111" s="204">
        <v>1</v>
      </c>
      <c r="B111" s="204"/>
      <c r="C111" s="204"/>
      <c r="D111" s="204"/>
      <c r="E111" s="204"/>
      <c r="F111" s="204"/>
      <c r="G111" s="204"/>
      <c r="H111" s="204">
        <v>2</v>
      </c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>
        <v>3</v>
      </c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>
        <v>4</v>
      </c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>
        <v>5</v>
      </c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</row>
    <row r="112" spans="1:105" s="115" customFormat="1" ht="15" hidden="1" customHeight="1">
      <c r="A112" s="192"/>
      <c r="B112" s="192"/>
      <c r="C112" s="192"/>
      <c r="D112" s="192"/>
      <c r="E112" s="192"/>
      <c r="F112" s="192"/>
      <c r="G112" s="192"/>
      <c r="H112" s="193" t="s">
        <v>483</v>
      </c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</row>
    <row r="113" spans="1:105" s="115" customFormat="1" ht="15" hidden="1" customHeight="1">
      <c r="A113" s="192"/>
      <c r="B113" s="192"/>
      <c r="C113" s="192"/>
      <c r="D113" s="192"/>
      <c r="E113" s="192"/>
      <c r="F113" s="192"/>
      <c r="G113" s="192"/>
      <c r="H113" s="232" t="s">
        <v>484</v>
      </c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</row>
    <row r="114" spans="1:105" s="115" customFormat="1" ht="15" hidden="1" customHeight="1">
      <c r="A114" s="192"/>
      <c r="B114" s="192"/>
      <c r="C114" s="192"/>
      <c r="D114" s="192"/>
      <c r="E114" s="192"/>
      <c r="F114" s="192"/>
      <c r="G114" s="192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7">
        <f t="shared" ref="BD114:BD121" si="1">CE114*100/2.2</f>
        <v>0</v>
      </c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</row>
    <row r="115" spans="1:105" s="115" customFormat="1" ht="15" hidden="1" customHeight="1">
      <c r="A115" s="192"/>
      <c r="B115" s="192"/>
      <c r="C115" s="192"/>
      <c r="D115" s="192"/>
      <c r="E115" s="192"/>
      <c r="F115" s="192"/>
      <c r="G115" s="192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7">
        <f t="shared" si="1"/>
        <v>0</v>
      </c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</row>
    <row r="116" spans="1:105" s="115" customFormat="1" ht="15" hidden="1" customHeight="1">
      <c r="A116" s="192"/>
      <c r="B116" s="192"/>
      <c r="C116" s="192"/>
      <c r="D116" s="192"/>
      <c r="E116" s="192"/>
      <c r="F116" s="192"/>
      <c r="G116" s="192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7">
        <f t="shared" si="1"/>
        <v>0</v>
      </c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</row>
    <row r="117" spans="1:105" s="115" customFormat="1" ht="15" hidden="1" customHeight="1">
      <c r="A117" s="192"/>
      <c r="B117" s="192"/>
      <c r="C117" s="192"/>
      <c r="D117" s="192"/>
      <c r="E117" s="192"/>
      <c r="F117" s="192"/>
      <c r="G117" s="192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7">
        <f t="shared" si="1"/>
        <v>0</v>
      </c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s="115" customFormat="1" ht="15" hidden="1" customHeight="1">
      <c r="A118" s="192"/>
      <c r="B118" s="192"/>
      <c r="C118" s="192"/>
      <c r="D118" s="192"/>
      <c r="E118" s="192"/>
      <c r="F118" s="192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7">
        <f t="shared" si="1"/>
        <v>0</v>
      </c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</row>
    <row r="119" spans="1:105" s="115" customFormat="1" ht="15" hidden="1" customHeight="1">
      <c r="A119" s="192"/>
      <c r="B119" s="192"/>
      <c r="C119" s="192"/>
      <c r="D119" s="192"/>
      <c r="E119" s="192"/>
      <c r="F119" s="192"/>
      <c r="G119" s="192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7">
        <f t="shared" si="1"/>
        <v>0</v>
      </c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</row>
    <row r="120" spans="1:105" s="115" customFormat="1" ht="15" hidden="1" customHeight="1">
      <c r="A120" s="192"/>
      <c r="B120" s="192"/>
      <c r="C120" s="192"/>
      <c r="D120" s="192"/>
      <c r="E120" s="192"/>
      <c r="F120" s="192"/>
      <c r="G120" s="192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7">
        <f t="shared" si="1"/>
        <v>0</v>
      </c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</row>
    <row r="121" spans="1:105" s="115" customFormat="1" ht="15" hidden="1" customHeight="1">
      <c r="A121" s="192"/>
      <c r="B121" s="192"/>
      <c r="C121" s="192"/>
      <c r="D121" s="192"/>
      <c r="E121" s="192"/>
      <c r="F121" s="192"/>
      <c r="G121" s="192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7">
        <f t="shared" si="1"/>
        <v>0</v>
      </c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</row>
    <row r="122" spans="1:105" s="115" customFormat="1" ht="15" hidden="1" customHeight="1">
      <c r="A122" s="192"/>
      <c r="B122" s="192"/>
      <c r="C122" s="192"/>
      <c r="D122" s="192"/>
      <c r="E122" s="192"/>
      <c r="F122" s="192"/>
      <c r="G122" s="192"/>
      <c r="H122" s="221" t="s">
        <v>336</v>
      </c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2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 t="s">
        <v>293</v>
      </c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7">
        <f>SUM(CE114:DA121)</f>
        <v>0</v>
      </c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</row>
    <row r="123" spans="1:105" s="115" customFormat="1" ht="15" hidden="1" customHeight="1">
      <c r="A123" s="154"/>
      <c r="B123" s="154"/>
      <c r="C123" s="154"/>
      <c r="D123" s="154"/>
      <c r="E123" s="154"/>
      <c r="F123" s="154"/>
      <c r="G123" s="15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</row>
    <row r="124" spans="1:105" s="151" customFormat="1" ht="15" hidden="1">
      <c r="A124" s="151" t="s">
        <v>326</v>
      </c>
      <c r="X124" s="239" t="s">
        <v>401</v>
      </c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239"/>
      <c r="CB124" s="239"/>
      <c r="CC124" s="239"/>
      <c r="CD124" s="239"/>
      <c r="CE124" s="239"/>
      <c r="CF124" s="239"/>
      <c r="CG124" s="239"/>
      <c r="CH124" s="239"/>
      <c r="CI124" s="239"/>
      <c r="CJ124" s="239"/>
      <c r="CK124" s="239"/>
      <c r="CL124" s="239"/>
      <c r="CM124" s="239"/>
      <c r="CN124" s="239"/>
      <c r="CO124" s="239"/>
      <c r="CP124" s="239"/>
      <c r="CQ124" s="239"/>
      <c r="CR124" s="239"/>
      <c r="CS124" s="239"/>
      <c r="CT124" s="239"/>
      <c r="CU124" s="239"/>
      <c r="CV124" s="239"/>
      <c r="CW124" s="239"/>
      <c r="CX124" s="239"/>
      <c r="CY124" s="239"/>
      <c r="CZ124" s="239"/>
      <c r="DA124" s="239"/>
    </row>
    <row r="125" spans="1:105" s="151" customFormat="1" ht="6" hidden="1" customHeight="1"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</row>
    <row r="126" spans="1:105" s="109" customFormat="1" ht="10.5" hidden="1" customHeight="1"/>
    <row r="127" spans="1:105" s="153" customFormat="1" ht="55.5" hidden="1" customHeight="1">
      <c r="A127" s="201" t="s">
        <v>329</v>
      </c>
      <c r="B127" s="202"/>
      <c r="C127" s="202"/>
      <c r="D127" s="202"/>
      <c r="E127" s="202"/>
      <c r="F127" s="202"/>
      <c r="G127" s="203"/>
      <c r="H127" s="201" t="s">
        <v>385</v>
      </c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3"/>
      <c r="BD127" s="201" t="s">
        <v>386</v>
      </c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3"/>
      <c r="BT127" s="201" t="s">
        <v>387</v>
      </c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3"/>
      <c r="CE127" s="201" t="s">
        <v>388</v>
      </c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3"/>
    </row>
    <row r="128" spans="1:105" s="114" customFormat="1" hidden="1">
      <c r="A128" s="204">
        <v>1</v>
      </c>
      <c r="B128" s="204"/>
      <c r="C128" s="204"/>
      <c r="D128" s="204"/>
      <c r="E128" s="204"/>
      <c r="F128" s="204"/>
      <c r="G128" s="204"/>
      <c r="H128" s="204">
        <v>2</v>
      </c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>
        <v>3</v>
      </c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>
        <v>4</v>
      </c>
      <c r="BU128" s="204"/>
      <c r="BV128" s="204"/>
      <c r="BW128" s="204"/>
      <c r="BX128" s="204"/>
      <c r="BY128" s="204"/>
      <c r="BZ128" s="204"/>
      <c r="CA128" s="204"/>
      <c r="CB128" s="204"/>
      <c r="CC128" s="204"/>
      <c r="CD128" s="204"/>
      <c r="CE128" s="204">
        <v>5</v>
      </c>
      <c r="CF128" s="204"/>
      <c r="CG128" s="204"/>
      <c r="CH128" s="204"/>
      <c r="CI128" s="204"/>
      <c r="CJ128" s="204"/>
      <c r="CK128" s="204"/>
      <c r="CL128" s="204"/>
      <c r="CM128" s="204"/>
      <c r="CN128" s="204"/>
      <c r="CO128" s="204"/>
      <c r="CP128" s="204"/>
      <c r="CQ128" s="204"/>
      <c r="CR128" s="204"/>
      <c r="CS128" s="204"/>
      <c r="CT128" s="204"/>
      <c r="CU128" s="204"/>
      <c r="CV128" s="204"/>
      <c r="CW128" s="204"/>
      <c r="CX128" s="204"/>
      <c r="CY128" s="204"/>
      <c r="CZ128" s="204"/>
      <c r="DA128" s="204"/>
    </row>
    <row r="129" spans="1:105" s="115" customFormat="1" ht="15" hidden="1" customHeight="1">
      <c r="A129" s="192"/>
      <c r="B129" s="192"/>
      <c r="C129" s="192"/>
      <c r="D129" s="192"/>
      <c r="E129" s="192"/>
      <c r="F129" s="192"/>
      <c r="G129" s="192"/>
      <c r="H129" s="193" t="s">
        <v>402</v>
      </c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</row>
    <row r="130" spans="1:105" s="115" customFormat="1" ht="15" hidden="1" customHeight="1">
      <c r="A130" s="192"/>
      <c r="B130" s="192"/>
      <c r="C130" s="192"/>
      <c r="D130" s="192"/>
      <c r="E130" s="192"/>
      <c r="F130" s="192"/>
      <c r="G130" s="192"/>
      <c r="H130" s="221" t="s">
        <v>336</v>
      </c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  <c r="BB130" s="221"/>
      <c r="BC130" s="222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 t="s">
        <v>293</v>
      </c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</row>
    <row r="131" spans="1:105" s="151" customFormat="1" ht="15" customHeight="1">
      <c r="A131" s="205" t="s">
        <v>437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</row>
    <row r="132" spans="1:105" s="109" customFormat="1" ht="6" customHeight="1"/>
    <row r="133" spans="1:105" s="151" customFormat="1" ht="15">
      <c r="A133" s="151" t="s">
        <v>326</v>
      </c>
      <c r="X133" s="239" t="s">
        <v>599</v>
      </c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239"/>
      <c r="CB133" s="239"/>
      <c r="CC133" s="239"/>
      <c r="CD133" s="239"/>
      <c r="CE133" s="239"/>
      <c r="CF133" s="239"/>
      <c r="CG133" s="239"/>
      <c r="CH133" s="239"/>
      <c r="CI133" s="239"/>
      <c r="CJ133" s="239"/>
      <c r="CK133" s="239"/>
      <c r="CL133" s="239"/>
      <c r="CM133" s="239"/>
      <c r="CN133" s="239"/>
      <c r="CO133" s="239"/>
      <c r="CP133" s="239"/>
      <c r="CQ133" s="239"/>
      <c r="CR133" s="239"/>
      <c r="CS133" s="239"/>
      <c r="CT133" s="239"/>
      <c r="CU133" s="239"/>
      <c r="CV133" s="239"/>
      <c r="CW133" s="239"/>
      <c r="CX133" s="239"/>
      <c r="CY133" s="239"/>
      <c r="CZ133" s="239"/>
      <c r="DA133" s="239"/>
    </row>
    <row r="134" spans="1:105" s="151" customFormat="1" ht="6" customHeight="1"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</row>
    <row r="135" spans="1:105" s="109" customFormat="1" ht="10.5" customHeight="1"/>
    <row r="136" spans="1:105" s="153" customFormat="1" ht="45" customHeight="1">
      <c r="A136" s="201" t="s">
        <v>329</v>
      </c>
      <c r="B136" s="202"/>
      <c r="C136" s="202"/>
      <c r="D136" s="202"/>
      <c r="E136" s="202"/>
      <c r="F136" s="202"/>
      <c r="G136" s="203"/>
      <c r="H136" s="201" t="s">
        <v>11</v>
      </c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3"/>
      <c r="BD136" s="201" t="s">
        <v>381</v>
      </c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3"/>
      <c r="BT136" s="201" t="s">
        <v>382</v>
      </c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3"/>
      <c r="CJ136" s="201" t="s">
        <v>383</v>
      </c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3"/>
    </row>
    <row r="137" spans="1:105" s="114" customFormat="1">
      <c r="A137" s="204">
        <v>1</v>
      </c>
      <c r="B137" s="204"/>
      <c r="C137" s="204"/>
      <c r="D137" s="204"/>
      <c r="E137" s="204"/>
      <c r="F137" s="204"/>
      <c r="G137" s="204"/>
      <c r="H137" s="204">
        <v>2</v>
      </c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>
        <v>3</v>
      </c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>
        <v>4</v>
      </c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>
        <v>5</v>
      </c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</row>
    <row r="138" spans="1:105" s="115" customFormat="1" ht="27" customHeight="1">
      <c r="A138" s="192" t="s">
        <v>141</v>
      </c>
      <c r="B138" s="192"/>
      <c r="C138" s="192"/>
      <c r="D138" s="192"/>
      <c r="E138" s="192"/>
      <c r="F138" s="192"/>
      <c r="G138" s="192"/>
      <c r="H138" s="193" t="s">
        <v>598</v>
      </c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5">
        <v>52631.58</v>
      </c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>
        <v>1</v>
      </c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>
        <f>BD138*BT138</f>
        <v>52631.58</v>
      </c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</row>
    <row r="139" spans="1:105" s="115" customFormat="1" ht="15" customHeight="1">
      <c r="A139" s="192"/>
      <c r="B139" s="192"/>
      <c r="C139" s="192"/>
      <c r="D139" s="192"/>
      <c r="E139" s="192"/>
      <c r="F139" s="192"/>
      <c r="G139" s="192"/>
      <c r="H139" s="221" t="s">
        <v>336</v>
      </c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2"/>
      <c r="BD139" s="195" t="s">
        <v>293</v>
      </c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 t="s">
        <v>293</v>
      </c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>
        <f>CJ138</f>
        <v>52631.58</v>
      </c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</row>
    <row r="140" spans="1:105" s="109" customFormat="1" ht="12" customHeight="1"/>
    <row r="141" spans="1:105" s="151" customFormat="1" ht="14.25" hidden="1">
      <c r="A141" s="223" t="s">
        <v>438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</row>
    <row r="142" spans="1:105" s="109" customFormat="1" ht="6" hidden="1" customHeight="1"/>
    <row r="143" spans="1:105" s="151" customFormat="1" ht="15" hidden="1">
      <c r="A143" s="151" t="s">
        <v>326</v>
      </c>
      <c r="X143" s="238" t="s">
        <v>403</v>
      </c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</row>
    <row r="144" spans="1:105" s="151" customFormat="1" ht="6" hidden="1" customHeight="1"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</row>
    <row r="145" spans="1:105" s="109" customFormat="1" ht="10.5" hidden="1" customHeight="1"/>
    <row r="146" spans="1:105" s="151" customFormat="1" ht="14.25" hidden="1">
      <c r="A146" s="223" t="s">
        <v>404</v>
      </c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</row>
    <row r="147" spans="1:105" s="109" customFormat="1" ht="10.5" hidden="1" customHeight="1"/>
    <row r="148" spans="1:105" s="153" customFormat="1" ht="45" hidden="1" customHeight="1">
      <c r="A148" s="234" t="s">
        <v>329</v>
      </c>
      <c r="B148" s="235"/>
      <c r="C148" s="235"/>
      <c r="D148" s="235"/>
      <c r="E148" s="235"/>
      <c r="F148" s="235"/>
      <c r="G148" s="236"/>
      <c r="H148" s="234" t="s">
        <v>385</v>
      </c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6"/>
      <c r="AP148" s="234" t="s">
        <v>405</v>
      </c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6"/>
      <c r="BF148" s="234" t="s">
        <v>406</v>
      </c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5"/>
      <c r="BU148" s="236"/>
      <c r="BV148" s="234" t="s">
        <v>407</v>
      </c>
      <c r="BW148" s="235"/>
      <c r="BX148" s="235"/>
      <c r="BY148" s="235"/>
      <c r="BZ148" s="235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6"/>
      <c r="CL148" s="234" t="s">
        <v>345</v>
      </c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6"/>
    </row>
    <row r="149" spans="1:105" s="114" customFormat="1" hidden="1">
      <c r="A149" s="204">
        <v>1</v>
      </c>
      <c r="B149" s="204"/>
      <c r="C149" s="204"/>
      <c r="D149" s="204"/>
      <c r="E149" s="204"/>
      <c r="F149" s="204"/>
      <c r="G149" s="204"/>
      <c r="H149" s="204">
        <v>2</v>
      </c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>
        <v>3</v>
      </c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>
        <v>4</v>
      </c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>
        <v>5</v>
      </c>
      <c r="BW149" s="204"/>
      <c r="BX149" s="204"/>
      <c r="BY149" s="204"/>
      <c r="BZ149" s="204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4"/>
      <c r="CK149" s="204"/>
      <c r="CL149" s="204">
        <v>6</v>
      </c>
      <c r="CM149" s="204"/>
      <c r="CN149" s="204"/>
      <c r="CO149" s="204"/>
      <c r="CP149" s="204"/>
      <c r="CQ149" s="204"/>
      <c r="CR149" s="204"/>
      <c r="CS149" s="204"/>
      <c r="CT149" s="204"/>
      <c r="CU149" s="204"/>
      <c r="CV149" s="204"/>
      <c r="CW149" s="204"/>
      <c r="CX149" s="204"/>
      <c r="CY149" s="204"/>
      <c r="CZ149" s="204"/>
      <c r="DA149" s="204"/>
    </row>
    <row r="150" spans="1:105" s="115" customFormat="1" ht="15" hidden="1" customHeight="1">
      <c r="A150" s="192"/>
      <c r="B150" s="192"/>
      <c r="C150" s="192"/>
      <c r="D150" s="192"/>
      <c r="E150" s="192"/>
      <c r="F150" s="192"/>
      <c r="G150" s="192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</row>
    <row r="151" spans="1:105" s="115" customFormat="1" ht="39" hidden="1" customHeight="1">
      <c r="A151" s="192"/>
      <c r="B151" s="192"/>
      <c r="C151" s="192"/>
      <c r="D151" s="192"/>
      <c r="E151" s="192"/>
      <c r="F151" s="192"/>
      <c r="G151" s="192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</row>
    <row r="152" spans="1:105" s="115" customFormat="1" ht="15.75" hidden="1" customHeight="1">
      <c r="A152" s="192"/>
      <c r="B152" s="192"/>
      <c r="C152" s="192"/>
      <c r="D152" s="192"/>
      <c r="E152" s="192"/>
      <c r="F152" s="192"/>
      <c r="G152" s="192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</row>
    <row r="153" spans="1:105" s="115" customFormat="1" ht="17.25" hidden="1" customHeight="1">
      <c r="A153" s="192"/>
      <c r="B153" s="192"/>
      <c r="C153" s="192"/>
      <c r="D153" s="192"/>
      <c r="E153" s="192"/>
      <c r="F153" s="192"/>
      <c r="G153" s="192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</row>
    <row r="154" spans="1:105" s="115" customFormat="1" ht="17.25" hidden="1" customHeight="1">
      <c r="A154" s="192"/>
      <c r="B154" s="192"/>
      <c r="C154" s="192"/>
      <c r="D154" s="192"/>
      <c r="E154" s="192"/>
      <c r="F154" s="192"/>
      <c r="G154" s="192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</row>
    <row r="155" spans="1:105" s="115" customFormat="1" ht="15" hidden="1" customHeight="1">
      <c r="A155" s="192"/>
      <c r="B155" s="192"/>
      <c r="C155" s="192"/>
      <c r="D155" s="192"/>
      <c r="E155" s="192"/>
      <c r="F155" s="192"/>
      <c r="G155" s="192"/>
      <c r="H155" s="237" t="s">
        <v>408</v>
      </c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200"/>
      <c r="AP155" s="195" t="s">
        <v>293</v>
      </c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 t="s">
        <v>293</v>
      </c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 t="s">
        <v>293</v>
      </c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  <c r="CI155" s="195"/>
      <c r="CJ155" s="195"/>
      <c r="CK155" s="195"/>
      <c r="CL155" s="197">
        <f>SUM(CL150:DA154)</f>
        <v>0</v>
      </c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</row>
    <row r="156" spans="1:105" s="109" customFormat="1" ht="10.5" hidden="1" customHeight="1"/>
    <row r="157" spans="1:105" s="151" customFormat="1" ht="14.25" hidden="1">
      <c r="A157" s="223" t="s">
        <v>409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</row>
    <row r="158" spans="1:105" s="109" customFormat="1" ht="10.5" hidden="1" customHeight="1"/>
    <row r="159" spans="1:105" s="153" customFormat="1" ht="45" hidden="1" customHeight="1">
      <c r="A159" s="201" t="s">
        <v>329</v>
      </c>
      <c r="B159" s="202"/>
      <c r="C159" s="202"/>
      <c r="D159" s="202"/>
      <c r="E159" s="202"/>
      <c r="F159" s="202"/>
      <c r="G159" s="203"/>
      <c r="H159" s="201" t="s">
        <v>385</v>
      </c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3"/>
      <c r="BD159" s="201" t="s">
        <v>410</v>
      </c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3"/>
      <c r="BT159" s="201" t="s">
        <v>411</v>
      </c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3"/>
      <c r="CJ159" s="201" t="s">
        <v>341</v>
      </c>
      <c r="CK159" s="202"/>
      <c r="CL159" s="202"/>
      <c r="CM159" s="202"/>
      <c r="CN159" s="202"/>
      <c r="CO159" s="202"/>
      <c r="CP159" s="202"/>
      <c r="CQ159" s="202"/>
      <c r="CR159" s="202"/>
      <c r="CS159" s="202"/>
      <c r="CT159" s="202"/>
      <c r="CU159" s="202"/>
      <c r="CV159" s="202"/>
      <c r="CW159" s="202"/>
      <c r="CX159" s="202"/>
      <c r="CY159" s="202"/>
      <c r="CZ159" s="202"/>
      <c r="DA159" s="203"/>
    </row>
    <row r="160" spans="1:105" s="114" customFormat="1" hidden="1">
      <c r="A160" s="204">
        <v>1</v>
      </c>
      <c r="B160" s="204"/>
      <c r="C160" s="204"/>
      <c r="D160" s="204"/>
      <c r="E160" s="204"/>
      <c r="F160" s="204"/>
      <c r="G160" s="204"/>
      <c r="H160" s="204">
        <v>2</v>
      </c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>
        <v>3</v>
      </c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>
        <v>4</v>
      </c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>
        <v>5</v>
      </c>
      <c r="CK160" s="204"/>
      <c r="CL160" s="204"/>
      <c r="CM160" s="204"/>
      <c r="CN160" s="204"/>
      <c r="CO160" s="204"/>
      <c r="CP160" s="204"/>
      <c r="CQ160" s="204"/>
      <c r="CR160" s="204"/>
      <c r="CS160" s="204"/>
      <c r="CT160" s="204"/>
      <c r="CU160" s="204"/>
      <c r="CV160" s="204"/>
      <c r="CW160" s="204"/>
      <c r="CX160" s="204"/>
      <c r="CY160" s="204"/>
      <c r="CZ160" s="204"/>
      <c r="DA160" s="204"/>
    </row>
    <row r="161" spans="1:105" s="115" customFormat="1" ht="15" hidden="1" customHeight="1">
      <c r="A161" s="192" t="s">
        <v>141</v>
      </c>
      <c r="B161" s="192"/>
      <c r="C161" s="192"/>
      <c r="D161" s="192"/>
      <c r="E161" s="192"/>
      <c r="F161" s="192"/>
      <c r="G161" s="192"/>
      <c r="H161" s="193" t="s">
        <v>533</v>
      </c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</row>
    <row r="162" spans="1:105" s="115" customFormat="1" ht="15" hidden="1" customHeight="1">
      <c r="A162" s="192"/>
      <c r="B162" s="192"/>
      <c r="C162" s="192"/>
      <c r="D162" s="192"/>
      <c r="E162" s="192"/>
      <c r="F162" s="192"/>
      <c r="G162" s="192"/>
      <c r="H162" s="221" t="s">
        <v>336</v>
      </c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22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>
        <f>SUM(CJ161)</f>
        <v>0</v>
      </c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</row>
    <row r="163" spans="1:105" s="109" customFormat="1" ht="10.5" hidden="1" customHeight="1"/>
    <row r="164" spans="1:105" s="151" customFormat="1" ht="14.25" hidden="1">
      <c r="A164" s="223" t="s">
        <v>412</v>
      </c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</row>
    <row r="165" spans="1:105" s="109" customFormat="1" ht="10.5" hidden="1" customHeight="1"/>
    <row r="166" spans="1:105" s="153" customFormat="1" ht="45" hidden="1" customHeight="1">
      <c r="A166" s="234" t="s">
        <v>329</v>
      </c>
      <c r="B166" s="235"/>
      <c r="C166" s="235"/>
      <c r="D166" s="235"/>
      <c r="E166" s="235"/>
      <c r="F166" s="235"/>
      <c r="G166" s="236"/>
      <c r="H166" s="234" t="s">
        <v>11</v>
      </c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6"/>
      <c r="AP166" s="234" t="s">
        <v>413</v>
      </c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6"/>
      <c r="BF166" s="234" t="s">
        <v>414</v>
      </c>
      <c r="BG166" s="235"/>
      <c r="BH166" s="235"/>
      <c r="BI166" s="235"/>
      <c r="BJ166" s="235"/>
      <c r="BK166" s="235"/>
      <c r="BL166" s="235"/>
      <c r="BM166" s="235"/>
      <c r="BN166" s="235"/>
      <c r="BO166" s="235"/>
      <c r="BP166" s="235"/>
      <c r="BQ166" s="235"/>
      <c r="BR166" s="235"/>
      <c r="BS166" s="235"/>
      <c r="BT166" s="235"/>
      <c r="BU166" s="236"/>
      <c r="BV166" s="234" t="s">
        <v>415</v>
      </c>
      <c r="BW166" s="235"/>
      <c r="BX166" s="235"/>
      <c r="BY166" s="235"/>
      <c r="BZ166" s="235"/>
      <c r="CA166" s="235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6"/>
      <c r="CL166" s="234" t="s">
        <v>416</v>
      </c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6"/>
    </row>
    <row r="167" spans="1:105" s="114" customFormat="1" hidden="1">
      <c r="A167" s="204">
        <v>1</v>
      </c>
      <c r="B167" s="204"/>
      <c r="C167" s="204"/>
      <c r="D167" s="204"/>
      <c r="E167" s="204"/>
      <c r="F167" s="204"/>
      <c r="G167" s="204"/>
      <c r="H167" s="204">
        <v>2</v>
      </c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>
        <v>4</v>
      </c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>
        <v>5</v>
      </c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>
        <v>6</v>
      </c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>
        <v>7</v>
      </c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</row>
    <row r="168" spans="1:105" s="115" customFormat="1" ht="15" hidden="1" customHeight="1">
      <c r="A168" s="192"/>
      <c r="B168" s="192"/>
      <c r="C168" s="192"/>
      <c r="D168" s="192"/>
      <c r="E168" s="192"/>
      <c r="F168" s="192"/>
      <c r="G168" s="192"/>
      <c r="H168" s="193" t="s">
        <v>447</v>
      </c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7">
        <f>SUM(CL170:DA172)</f>
        <v>0</v>
      </c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</row>
    <row r="169" spans="1:105" s="115" customFormat="1" ht="15" hidden="1" customHeight="1">
      <c r="A169" s="192"/>
      <c r="B169" s="192"/>
      <c r="C169" s="192"/>
      <c r="D169" s="192"/>
      <c r="E169" s="192"/>
      <c r="F169" s="192"/>
      <c r="G169" s="192"/>
      <c r="H169" s="232" t="s">
        <v>448</v>
      </c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</row>
    <row r="170" spans="1:105" s="115" customFormat="1" ht="15" hidden="1" customHeight="1">
      <c r="A170" s="192"/>
      <c r="B170" s="192"/>
      <c r="C170" s="192"/>
      <c r="D170" s="192"/>
      <c r="E170" s="192"/>
      <c r="F170" s="192"/>
      <c r="G170" s="192"/>
      <c r="H170" s="193" t="s">
        <v>509</v>
      </c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7">
        <f>AP170*BF170</f>
        <v>0</v>
      </c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</row>
    <row r="171" spans="1:105" s="115" customFormat="1" ht="15" hidden="1" customHeight="1">
      <c r="A171" s="192"/>
      <c r="B171" s="192"/>
      <c r="C171" s="192"/>
      <c r="D171" s="192"/>
      <c r="E171" s="192"/>
      <c r="F171" s="192"/>
      <c r="G171" s="192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7">
        <f>AP171*BF171</f>
        <v>0</v>
      </c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</row>
    <row r="172" spans="1:105" s="115" customFormat="1" ht="15" hidden="1" customHeight="1">
      <c r="A172" s="192"/>
      <c r="B172" s="192"/>
      <c r="C172" s="192"/>
      <c r="D172" s="192"/>
      <c r="E172" s="192"/>
      <c r="F172" s="192"/>
      <c r="G172" s="192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7">
        <f>AP172*BF172</f>
        <v>0</v>
      </c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</row>
    <row r="173" spans="1:105" s="115" customFormat="1" ht="15" hidden="1" customHeight="1">
      <c r="A173" s="192"/>
      <c r="B173" s="192"/>
      <c r="C173" s="192"/>
      <c r="D173" s="192"/>
      <c r="E173" s="192"/>
      <c r="F173" s="192"/>
      <c r="G173" s="192"/>
      <c r="H173" s="193" t="s">
        <v>449</v>
      </c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7">
        <f>SUM(CL175:DA178)</f>
        <v>0</v>
      </c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</row>
    <row r="174" spans="1:105" s="115" customFormat="1" ht="15" hidden="1" customHeight="1">
      <c r="A174" s="192"/>
      <c r="B174" s="192"/>
      <c r="C174" s="192"/>
      <c r="D174" s="192"/>
      <c r="E174" s="192"/>
      <c r="F174" s="192"/>
      <c r="G174" s="192"/>
      <c r="H174" s="232" t="s">
        <v>448</v>
      </c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</row>
    <row r="175" spans="1:105" s="115" customFormat="1" ht="15" hidden="1" customHeight="1">
      <c r="A175" s="192"/>
      <c r="B175" s="192"/>
      <c r="C175" s="192"/>
      <c r="D175" s="192"/>
      <c r="E175" s="192"/>
      <c r="F175" s="192"/>
      <c r="G175" s="192"/>
      <c r="H175" s="193" t="s">
        <v>508</v>
      </c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7">
        <f>AP175*BF175</f>
        <v>0</v>
      </c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</row>
    <row r="176" spans="1:105" s="115" customFormat="1" ht="15" hidden="1" customHeight="1">
      <c r="A176" s="192"/>
      <c r="B176" s="192"/>
      <c r="C176" s="192"/>
      <c r="D176" s="192"/>
      <c r="E176" s="192"/>
      <c r="F176" s="192"/>
      <c r="G176" s="192"/>
      <c r="H176" s="193" t="s">
        <v>509</v>
      </c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7">
        <f>AP176*BF176</f>
        <v>0</v>
      </c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</row>
    <row r="177" spans="1:105" s="115" customFormat="1" ht="15" hidden="1" customHeight="1">
      <c r="A177" s="192"/>
      <c r="B177" s="192"/>
      <c r="C177" s="192"/>
      <c r="D177" s="192"/>
      <c r="E177" s="192"/>
      <c r="F177" s="192"/>
      <c r="G177" s="19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7">
        <f>AP177*BF177</f>
        <v>0</v>
      </c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</row>
    <row r="178" spans="1:105" s="115" customFormat="1" ht="15" hidden="1" customHeight="1">
      <c r="A178" s="192"/>
      <c r="B178" s="192"/>
      <c r="C178" s="192"/>
      <c r="D178" s="192"/>
      <c r="E178" s="192"/>
      <c r="F178" s="192"/>
      <c r="G178" s="19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7">
        <f>AP178*BF178</f>
        <v>0</v>
      </c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</row>
    <row r="179" spans="1:105" s="115" customFormat="1" ht="15" hidden="1" customHeight="1">
      <c r="A179" s="192"/>
      <c r="B179" s="192"/>
      <c r="C179" s="192"/>
      <c r="D179" s="192"/>
      <c r="E179" s="192"/>
      <c r="F179" s="192"/>
      <c r="G179" s="192"/>
      <c r="H179" s="193" t="s">
        <v>450</v>
      </c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7">
        <f>SUM(CL181:DA184)</f>
        <v>0</v>
      </c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</row>
    <row r="180" spans="1:105" s="115" customFormat="1" ht="15" hidden="1" customHeight="1">
      <c r="A180" s="192"/>
      <c r="B180" s="192"/>
      <c r="C180" s="192"/>
      <c r="D180" s="192"/>
      <c r="E180" s="192"/>
      <c r="F180" s="192"/>
      <c r="G180" s="192"/>
      <c r="H180" s="232" t="s">
        <v>448</v>
      </c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</row>
    <row r="181" spans="1:105" s="115" customFormat="1" ht="15" hidden="1" customHeight="1">
      <c r="A181" s="192"/>
      <c r="B181" s="192"/>
      <c r="C181" s="192"/>
      <c r="D181" s="192"/>
      <c r="E181" s="192"/>
      <c r="F181" s="192"/>
      <c r="G181" s="192"/>
      <c r="H181" s="212" t="s">
        <v>510</v>
      </c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4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7">
        <f>AP181*BF181</f>
        <v>0</v>
      </c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</row>
    <row r="182" spans="1:105" s="115" customFormat="1" ht="15" hidden="1" customHeight="1">
      <c r="A182" s="192"/>
      <c r="B182" s="192"/>
      <c r="C182" s="192"/>
      <c r="D182" s="192"/>
      <c r="E182" s="192"/>
      <c r="F182" s="192"/>
      <c r="G182" s="19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7">
        <f>AP182*BF182</f>
        <v>0</v>
      </c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</row>
    <row r="183" spans="1:105" s="115" customFormat="1" ht="15" hidden="1" customHeight="1">
      <c r="A183" s="192"/>
      <c r="B183" s="192"/>
      <c r="C183" s="192"/>
      <c r="D183" s="192"/>
      <c r="E183" s="192"/>
      <c r="F183" s="192"/>
      <c r="G183" s="19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7">
        <f>AP183*BF183</f>
        <v>0</v>
      </c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</row>
    <row r="184" spans="1:105" s="115" customFormat="1" ht="15" hidden="1" customHeight="1">
      <c r="A184" s="192"/>
      <c r="B184" s="192"/>
      <c r="C184" s="192"/>
      <c r="D184" s="192"/>
      <c r="E184" s="192"/>
      <c r="F184" s="192"/>
      <c r="G184" s="19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7">
        <f>AP184*BF184</f>
        <v>0</v>
      </c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</row>
    <row r="185" spans="1:105" s="115" customFormat="1" ht="15" hidden="1" customHeight="1">
      <c r="A185" s="192"/>
      <c r="B185" s="192"/>
      <c r="C185" s="192"/>
      <c r="D185" s="192"/>
      <c r="E185" s="192"/>
      <c r="F185" s="192"/>
      <c r="G185" s="192"/>
      <c r="H185" s="193" t="s">
        <v>451</v>
      </c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7">
        <f>SUM(CL187:DA190)</f>
        <v>0</v>
      </c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</row>
    <row r="186" spans="1:105" s="115" customFormat="1" ht="15" hidden="1" customHeight="1">
      <c r="A186" s="192"/>
      <c r="B186" s="192"/>
      <c r="C186" s="192"/>
      <c r="D186" s="192"/>
      <c r="E186" s="192"/>
      <c r="F186" s="192"/>
      <c r="G186" s="192"/>
      <c r="H186" s="232" t="s">
        <v>448</v>
      </c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</row>
    <row r="187" spans="1:105" s="115" customFormat="1" ht="15" hidden="1" customHeight="1">
      <c r="A187" s="192"/>
      <c r="B187" s="192"/>
      <c r="C187" s="192"/>
      <c r="D187" s="192"/>
      <c r="E187" s="192"/>
      <c r="F187" s="192"/>
      <c r="G187" s="19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7">
        <f>AP187*BF187</f>
        <v>0</v>
      </c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</row>
    <row r="188" spans="1:105" s="115" customFormat="1" ht="15" hidden="1" customHeight="1">
      <c r="A188" s="192"/>
      <c r="B188" s="192"/>
      <c r="C188" s="192"/>
      <c r="D188" s="192"/>
      <c r="E188" s="192"/>
      <c r="F188" s="192"/>
      <c r="G188" s="19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7">
        <f>AP188*BF188</f>
        <v>0</v>
      </c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</row>
    <row r="189" spans="1:105" s="115" customFormat="1" ht="15" hidden="1" customHeight="1">
      <c r="A189" s="192"/>
      <c r="B189" s="192"/>
      <c r="C189" s="192"/>
      <c r="D189" s="192"/>
      <c r="E189" s="192"/>
      <c r="F189" s="192"/>
      <c r="G189" s="19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7">
        <f>AP189*BF189</f>
        <v>0</v>
      </c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</row>
    <row r="190" spans="1:105" s="115" customFormat="1" ht="15" hidden="1" customHeight="1">
      <c r="A190" s="192"/>
      <c r="B190" s="192"/>
      <c r="C190" s="192"/>
      <c r="D190" s="192"/>
      <c r="E190" s="192"/>
      <c r="F190" s="192"/>
      <c r="G190" s="19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7">
        <f>AP190*BF190</f>
        <v>0</v>
      </c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</row>
    <row r="191" spans="1:105" s="115" customFormat="1" ht="15" hidden="1" customHeight="1">
      <c r="A191" s="192"/>
      <c r="B191" s="192"/>
      <c r="C191" s="192"/>
      <c r="D191" s="192"/>
      <c r="E191" s="192"/>
      <c r="F191" s="192"/>
      <c r="G191" s="192"/>
      <c r="H191" s="233" t="s">
        <v>336</v>
      </c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2"/>
      <c r="AP191" s="195" t="s">
        <v>293</v>
      </c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 t="s">
        <v>293</v>
      </c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 t="s">
        <v>293</v>
      </c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7">
        <f>CL168+CL173+CL179+CL185</f>
        <v>0</v>
      </c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</row>
    <row r="192" spans="1:105" s="109" customFormat="1" ht="12" customHeight="1"/>
    <row r="193" spans="1:105" s="151" customFormat="1" ht="14.25">
      <c r="A193" s="223" t="s">
        <v>417</v>
      </c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</row>
    <row r="194" spans="1:105" s="109" customFormat="1" ht="10.5" customHeight="1"/>
    <row r="195" spans="1:105" s="153" customFormat="1" ht="45" hidden="1" customHeight="1">
      <c r="A195" s="201" t="s">
        <v>329</v>
      </c>
      <c r="B195" s="202"/>
      <c r="C195" s="202"/>
      <c r="D195" s="202"/>
      <c r="E195" s="202"/>
      <c r="F195" s="202"/>
      <c r="G195" s="203"/>
      <c r="H195" s="201" t="s">
        <v>11</v>
      </c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3"/>
      <c r="BD195" s="201" t="s">
        <v>418</v>
      </c>
      <c r="BE195" s="202"/>
      <c r="BF195" s="202"/>
      <c r="BG195" s="202"/>
      <c r="BH195" s="202"/>
      <c r="BI195" s="202"/>
      <c r="BJ195" s="202"/>
      <c r="BK195" s="202"/>
      <c r="BL195" s="202"/>
      <c r="BM195" s="202"/>
      <c r="BN195" s="202"/>
      <c r="BO195" s="202"/>
      <c r="BP195" s="202"/>
      <c r="BQ195" s="202"/>
      <c r="BR195" s="202"/>
      <c r="BS195" s="203"/>
      <c r="BT195" s="201" t="s">
        <v>419</v>
      </c>
      <c r="BU195" s="202"/>
      <c r="BV195" s="202"/>
      <c r="BW195" s="202"/>
      <c r="BX195" s="202"/>
      <c r="BY195" s="202"/>
      <c r="BZ195" s="202"/>
      <c r="CA195" s="202"/>
      <c r="CB195" s="202"/>
      <c r="CC195" s="202"/>
      <c r="CD195" s="202"/>
      <c r="CE195" s="202"/>
      <c r="CF195" s="202"/>
      <c r="CG195" s="202"/>
      <c r="CH195" s="202"/>
      <c r="CI195" s="203"/>
      <c r="CJ195" s="201" t="s">
        <v>420</v>
      </c>
      <c r="CK195" s="202"/>
      <c r="CL195" s="202"/>
      <c r="CM195" s="202"/>
      <c r="CN195" s="202"/>
      <c r="CO195" s="202"/>
      <c r="CP195" s="202"/>
      <c r="CQ195" s="202"/>
      <c r="CR195" s="202"/>
      <c r="CS195" s="202"/>
      <c r="CT195" s="202"/>
      <c r="CU195" s="202"/>
      <c r="CV195" s="202"/>
      <c r="CW195" s="202"/>
      <c r="CX195" s="202"/>
      <c r="CY195" s="202"/>
      <c r="CZ195" s="202"/>
      <c r="DA195" s="203"/>
    </row>
    <row r="196" spans="1:105" s="114" customFormat="1" hidden="1">
      <c r="A196" s="204">
        <v>1</v>
      </c>
      <c r="B196" s="204"/>
      <c r="C196" s="204"/>
      <c r="D196" s="204"/>
      <c r="E196" s="204"/>
      <c r="F196" s="204"/>
      <c r="G196" s="204"/>
      <c r="H196" s="204">
        <v>2</v>
      </c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>
        <v>4</v>
      </c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>
        <v>5</v>
      </c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  <c r="CJ196" s="204">
        <v>6</v>
      </c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4"/>
      <c r="DA196" s="204"/>
    </row>
    <row r="197" spans="1:105" s="115" customFormat="1" ht="15" hidden="1" customHeight="1">
      <c r="A197" s="192"/>
      <c r="B197" s="192"/>
      <c r="C197" s="192"/>
      <c r="D197" s="192"/>
      <c r="E197" s="192"/>
      <c r="F197" s="192"/>
      <c r="G197" s="192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</row>
    <row r="198" spans="1:105" s="115" customFormat="1" ht="15" hidden="1" customHeight="1">
      <c r="A198" s="192"/>
      <c r="B198" s="192"/>
      <c r="C198" s="192"/>
      <c r="D198" s="192"/>
      <c r="E198" s="192"/>
      <c r="F198" s="192"/>
      <c r="G198" s="192"/>
      <c r="H198" s="221" t="s">
        <v>336</v>
      </c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  <c r="BB198" s="221"/>
      <c r="BC198" s="222"/>
      <c r="BD198" s="195" t="s">
        <v>293</v>
      </c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 t="s">
        <v>293</v>
      </c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 t="s">
        <v>293</v>
      </c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</row>
    <row r="199" spans="1:105" s="109" customFormat="1" ht="12" hidden="1" customHeight="1"/>
    <row r="200" spans="1:105" s="151" customFormat="1" ht="14.25" hidden="1">
      <c r="A200" s="223" t="s">
        <v>421</v>
      </c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3"/>
      <c r="DA200" s="223"/>
    </row>
    <row r="201" spans="1:105" s="109" customFormat="1" ht="10.5" hidden="1" customHeight="1"/>
    <row r="202" spans="1:105" s="153" customFormat="1" ht="45" hidden="1" customHeight="1">
      <c r="A202" s="201" t="s">
        <v>329</v>
      </c>
      <c r="B202" s="202"/>
      <c r="C202" s="202"/>
      <c r="D202" s="202"/>
      <c r="E202" s="202"/>
      <c r="F202" s="202"/>
      <c r="G202" s="203"/>
      <c r="H202" s="201" t="s">
        <v>385</v>
      </c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3"/>
      <c r="BD202" s="201" t="s">
        <v>422</v>
      </c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  <c r="BS202" s="203"/>
      <c r="BT202" s="201" t="s">
        <v>423</v>
      </c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3"/>
      <c r="CJ202" s="201" t="s">
        <v>424</v>
      </c>
      <c r="CK202" s="202"/>
      <c r="CL202" s="202"/>
      <c r="CM202" s="202"/>
      <c r="CN202" s="202"/>
      <c r="CO202" s="202"/>
      <c r="CP202" s="202"/>
      <c r="CQ202" s="202"/>
      <c r="CR202" s="202"/>
      <c r="CS202" s="202"/>
      <c r="CT202" s="202"/>
      <c r="CU202" s="202"/>
      <c r="CV202" s="202"/>
      <c r="CW202" s="202"/>
      <c r="CX202" s="202"/>
      <c r="CY202" s="202"/>
      <c r="CZ202" s="202"/>
      <c r="DA202" s="203"/>
    </row>
    <row r="203" spans="1:105" s="114" customFormat="1" hidden="1">
      <c r="A203" s="204">
        <v>1</v>
      </c>
      <c r="B203" s="204"/>
      <c r="C203" s="204"/>
      <c r="D203" s="204"/>
      <c r="E203" s="204"/>
      <c r="F203" s="204"/>
      <c r="G203" s="204"/>
      <c r="H203" s="204">
        <v>2</v>
      </c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>
        <v>3</v>
      </c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>
        <v>4</v>
      </c>
      <c r="BU203" s="204"/>
      <c r="BV203" s="204"/>
      <c r="BW203" s="204"/>
      <c r="BX203" s="204"/>
      <c r="BY203" s="204"/>
      <c r="BZ203" s="204"/>
      <c r="CA203" s="204"/>
      <c r="CB203" s="204"/>
      <c r="CC203" s="204"/>
      <c r="CD203" s="204"/>
      <c r="CE203" s="204"/>
      <c r="CF203" s="204"/>
      <c r="CG203" s="204"/>
      <c r="CH203" s="204"/>
      <c r="CI203" s="204"/>
      <c r="CJ203" s="204">
        <v>5</v>
      </c>
      <c r="CK203" s="204"/>
      <c r="CL203" s="204"/>
      <c r="CM203" s="204"/>
      <c r="CN203" s="204"/>
      <c r="CO203" s="204"/>
      <c r="CP203" s="204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204"/>
      <c r="DA203" s="204"/>
    </row>
    <row r="204" spans="1:105" s="115" customFormat="1" ht="26.25" hidden="1" customHeight="1">
      <c r="A204" s="192" t="s">
        <v>141</v>
      </c>
      <c r="B204" s="192"/>
      <c r="C204" s="192"/>
      <c r="D204" s="192"/>
      <c r="E204" s="192"/>
      <c r="F204" s="192"/>
      <c r="G204" s="192"/>
      <c r="H204" s="228" t="s">
        <v>452</v>
      </c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29"/>
      <c r="BX204" s="229"/>
      <c r="BY204" s="229"/>
      <c r="BZ204" s="229"/>
      <c r="CA204" s="229"/>
      <c r="CB204" s="229"/>
      <c r="CC204" s="229"/>
      <c r="CD204" s="229"/>
      <c r="CE204" s="229"/>
      <c r="CF204" s="229"/>
      <c r="CG204" s="229"/>
      <c r="CH204" s="229"/>
      <c r="CI204" s="229"/>
      <c r="CJ204" s="230"/>
      <c r="CK204" s="230"/>
      <c r="CL204" s="230"/>
      <c r="CM204" s="230"/>
      <c r="CN204" s="230"/>
      <c r="CO204" s="230"/>
      <c r="CP204" s="230"/>
      <c r="CQ204" s="230"/>
      <c r="CR204" s="230"/>
      <c r="CS204" s="230"/>
      <c r="CT204" s="230"/>
      <c r="CU204" s="230"/>
      <c r="CV204" s="230"/>
      <c r="CW204" s="230"/>
      <c r="CX204" s="230"/>
      <c r="CY204" s="230"/>
      <c r="CZ204" s="230"/>
      <c r="DA204" s="230"/>
    </row>
    <row r="205" spans="1:105" s="115" customFormat="1" ht="15" hidden="1" customHeight="1">
      <c r="A205" s="192"/>
      <c r="B205" s="192"/>
      <c r="C205" s="192"/>
      <c r="D205" s="192"/>
      <c r="E205" s="192"/>
      <c r="F205" s="192"/>
      <c r="G205" s="192"/>
      <c r="H205" s="232" t="s">
        <v>453</v>
      </c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</row>
    <row r="206" spans="1:105" s="115" customFormat="1" ht="24" hidden="1" customHeight="1">
      <c r="A206" s="192"/>
      <c r="B206" s="192"/>
      <c r="C206" s="192"/>
      <c r="D206" s="192"/>
      <c r="E206" s="192"/>
      <c r="F206" s="192"/>
      <c r="G206" s="192"/>
      <c r="H206" s="232" t="s">
        <v>454</v>
      </c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</row>
    <row r="207" spans="1:105" s="115" customFormat="1" ht="15" hidden="1" customHeight="1">
      <c r="A207" s="224"/>
      <c r="B207" s="224"/>
      <c r="C207" s="224"/>
      <c r="D207" s="224"/>
      <c r="E207" s="224"/>
      <c r="F207" s="224"/>
      <c r="G207" s="224"/>
      <c r="H207" s="225" t="s">
        <v>455</v>
      </c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</row>
    <row r="208" spans="1:105" s="115" customFormat="1" ht="24.75" hidden="1" customHeight="1">
      <c r="A208" s="224"/>
      <c r="B208" s="224"/>
      <c r="C208" s="224"/>
      <c r="D208" s="224"/>
      <c r="E208" s="224"/>
      <c r="F208" s="224"/>
      <c r="G208" s="224"/>
      <c r="H208" s="225" t="s">
        <v>456</v>
      </c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6"/>
      <c r="BE208" s="226"/>
      <c r="BF208" s="226"/>
      <c r="BG208" s="226"/>
      <c r="BH208" s="226"/>
      <c r="BI208" s="226"/>
      <c r="BJ208" s="226"/>
      <c r="BK208" s="226"/>
      <c r="BL208" s="226"/>
      <c r="BM208" s="226"/>
      <c r="BN208" s="226"/>
      <c r="BO208" s="226"/>
      <c r="BP208" s="226"/>
      <c r="BQ208" s="226"/>
      <c r="BR208" s="226"/>
      <c r="BS208" s="226"/>
      <c r="BT208" s="226"/>
      <c r="BU208" s="226"/>
      <c r="BV208" s="226"/>
      <c r="BW208" s="226"/>
      <c r="BX208" s="226"/>
      <c r="BY208" s="226"/>
      <c r="BZ208" s="226"/>
      <c r="CA208" s="226"/>
      <c r="CB208" s="226"/>
      <c r="CC208" s="226"/>
      <c r="CD208" s="226"/>
      <c r="CE208" s="226"/>
      <c r="CF208" s="226"/>
      <c r="CG208" s="226"/>
      <c r="CH208" s="226"/>
      <c r="CI208" s="226"/>
      <c r="CJ208" s="227"/>
      <c r="CK208" s="227"/>
      <c r="CL208" s="227"/>
      <c r="CM208" s="227"/>
      <c r="CN208" s="227"/>
      <c r="CO208" s="227"/>
      <c r="CP208" s="227"/>
      <c r="CQ208" s="227"/>
      <c r="CR208" s="227"/>
      <c r="CS208" s="227"/>
      <c r="CT208" s="227"/>
      <c r="CU208" s="227"/>
      <c r="CV208" s="227"/>
      <c r="CW208" s="227"/>
      <c r="CX208" s="227"/>
      <c r="CY208" s="227"/>
      <c r="CZ208" s="227"/>
      <c r="DA208" s="227"/>
    </row>
    <row r="209" spans="1:105" s="115" customFormat="1" ht="24.75" hidden="1" customHeight="1">
      <c r="A209" s="224" t="s">
        <v>116</v>
      </c>
      <c r="B209" s="224"/>
      <c r="C209" s="224"/>
      <c r="D209" s="224"/>
      <c r="E209" s="224"/>
      <c r="F209" s="224"/>
      <c r="G209" s="224"/>
      <c r="H209" s="231" t="s">
        <v>457</v>
      </c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1"/>
      <c r="AP209" s="231"/>
      <c r="AQ209" s="231"/>
      <c r="AR209" s="231"/>
      <c r="AS209" s="231"/>
      <c r="AT209" s="231"/>
      <c r="AU209" s="231"/>
      <c r="AV209" s="231"/>
      <c r="AW209" s="231"/>
      <c r="AX209" s="231"/>
      <c r="AY209" s="231"/>
      <c r="AZ209" s="231"/>
      <c r="BA209" s="231"/>
      <c r="BB209" s="231"/>
      <c r="BC209" s="231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  <c r="BW209" s="229"/>
      <c r="BX209" s="229"/>
      <c r="BY209" s="229"/>
      <c r="BZ209" s="229"/>
      <c r="CA209" s="229"/>
      <c r="CB209" s="229"/>
      <c r="CC209" s="229"/>
      <c r="CD209" s="229"/>
      <c r="CE209" s="229"/>
      <c r="CF209" s="229"/>
      <c r="CG209" s="229"/>
      <c r="CH209" s="229"/>
      <c r="CI209" s="229"/>
      <c r="CJ209" s="230"/>
      <c r="CK209" s="230"/>
      <c r="CL209" s="230"/>
      <c r="CM209" s="230"/>
      <c r="CN209" s="230"/>
      <c r="CO209" s="230"/>
      <c r="CP209" s="230"/>
      <c r="CQ209" s="230"/>
      <c r="CR209" s="230"/>
      <c r="CS209" s="230"/>
      <c r="CT209" s="230"/>
      <c r="CU209" s="230"/>
      <c r="CV209" s="230"/>
      <c r="CW209" s="230"/>
      <c r="CX209" s="230"/>
      <c r="CY209" s="230"/>
      <c r="CZ209" s="230"/>
      <c r="DA209" s="230"/>
    </row>
    <row r="210" spans="1:105" s="115" customFormat="1" ht="24.75" hidden="1" customHeight="1">
      <c r="A210" s="224"/>
      <c r="B210" s="224"/>
      <c r="C210" s="224"/>
      <c r="D210" s="224"/>
      <c r="E210" s="224"/>
      <c r="F210" s="224"/>
      <c r="G210" s="224"/>
      <c r="H210" s="225" t="s">
        <v>458</v>
      </c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</row>
    <row r="211" spans="1:105" s="115" customFormat="1" ht="24.75" hidden="1" customHeight="1">
      <c r="A211" s="224"/>
      <c r="B211" s="224"/>
      <c r="C211" s="224"/>
      <c r="D211" s="224"/>
      <c r="E211" s="224"/>
      <c r="F211" s="224"/>
      <c r="G211" s="224"/>
      <c r="H211" s="225" t="s">
        <v>459</v>
      </c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</row>
    <row r="212" spans="1:105" s="115" customFormat="1" ht="24.75" hidden="1" customHeight="1">
      <c r="A212" s="224"/>
      <c r="B212" s="224"/>
      <c r="C212" s="224"/>
      <c r="D212" s="224"/>
      <c r="E212" s="224"/>
      <c r="F212" s="224"/>
      <c r="G212" s="224"/>
      <c r="H212" s="225" t="s">
        <v>512</v>
      </c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/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</row>
    <row r="213" spans="1:105" s="115" customFormat="1" ht="24.75" hidden="1" customHeight="1">
      <c r="A213" s="224" t="s">
        <v>142</v>
      </c>
      <c r="B213" s="224"/>
      <c r="C213" s="224"/>
      <c r="D213" s="224"/>
      <c r="E213" s="224"/>
      <c r="F213" s="224"/>
      <c r="G213" s="224"/>
      <c r="H213" s="228" t="s">
        <v>460</v>
      </c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9"/>
      <c r="BU213" s="229"/>
      <c r="BV213" s="229"/>
      <c r="BW213" s="229"/>
      <c r="BX213" s="229"/>
      <c r="BY213" s="229"/>
      <c r="BZ213" s="229"/>
      <c r="CA213" s="229"/>
      <c r="CB213" s="229"/>
      <c r="CC213" s="229"/>
      <c r="CD213" s="229"/>
      <c r="CE213" s="229"/>
      <c r="CF213" s="229"/>
      <c r="CG213" s="229"/>
      <c r="CH213" s="229"/>
      <c r="CI213" s="229"/>
      <c r="CJ213" s="230"/>
      <c r="CK213" s="230"/>
      <c r="CL213" s="230"/>
      <c r="CM213" s="230"/>
      <c r="CN213" s="230"/>
      <c r="CO213" s="230"/>
      <c r="CP213" s="230"/>
      <c r="CQ213" s="230"/>
      <c r="CR213" s="230"/>
      <c r="CS213" s="230"/>
      <c r="CT213" s="230"/>
      <c r="CU213" s="230"/>
      <c r="CV213" s="230"/>
      <c r="CW213" s="230"/>
      <c r="CX213" s="230"/>
      <c r="CY213" s="230"/>
      <c r="CZ213" s="230"/>
      <c r="DA213" s="230"/>
    </row>
    <row r="214" spans="1:105" s="115" customFormat="1" ht="24.75" hidden="1" customHeight="1">
      <c r="A214" s="224"/>
      <c r="B214" s="224"/>
      <c r="C214" s="224"/>
      <c r="D214" s="224"/>
      <c r="E214" s="224"/>
      <c r="F214" s="224"/>
      <c r="G214" s="224"/>
      <c r="H214" s="225" t="s">
        <v>511</v>
      </c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</row>
    <row r="215" spans="1:105" s="115" customFormat="1" ht="24.75" hidden="1" customHeight="1">
      <c r="A215" s="224"/>
      <c r="B215" s="224"/>
      <c r="C215" s="224"/>
      <c r="D215" s="224"/>
      <c r="E215" s="224"/>
      <c r="F215" s="224"/>
      <c r="G215" s="224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</row>
    <row r="216" spans="1:105" s="115" customFormat="1" ht="24.75" hidden="1" customHeight="1">
      <c r="A216" s="224"/>
      <c r="B216" s="224"/>
      <c r="C216" s="224"/>
      <c r="D216" s="224"/>
      <c r="E216" s="224"/>
      <c r="F216" s="224"/>
      <c r="G216" s="224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</row>
    <row r="217" spans="1:105" s="115" customFormat="1" ht="24.75" hidden="1" customHeight="1">
      <c r="A217" s="224"/>
      <c r="B217" s="224"/>
      <c r="C217" s="224"/>
      <c r="D217" s="224"/>
      <c r="E217" s="224"/>
      <c r="F217" s="224"/>
      <c r="G217" s="224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26"/>
      <c r="BN217" s="226"/>
      <c r="BO217" s="226"/>
      <c r="BP217" s="226"/>
      <c r="BQ217" s="226"/>
      <c r="BR217" s="226"/>
      <c r="BS217" s="226"/>
      <c r="BT217" s="226"/>
      <c r="BU217" s="226"/>
      <c r="BV217" s="226"/>
      <c r="BW217" s="226"/>
      <c r="BX217" s="226"/>
      <c r="BY217" s="226"/>
      <c r="BZ217" s="226"/>
      <c r="CA217" s="226"/>
      <c r="CB217" s="226"/>
      <c r="CC217" s="226"/>
      <c r="CD217" s="226"/>
      <c r="CE217" s="226"/>
      <c r="CF217" s="226"/>
      <c r="CG217" s="226"/>
      <c r="CH217" s="226"/>
      <c r="CI217" s="226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</row>
    <row r="218" spans="1:105" s="115" customFormat="1" ht="15" hidden="1" customHeight="1">
      <c r="A218" s="192"/>
      <c r="B218" s="192"/>
      <c r="C218" s="192"/>
      <c r="D218" s="192"/>
      <c r="E218" s="192"/>
      <c r="F218" s="192"/>
      <c r="G218" s="192"/>
      <c r="H218" s="221" t="s">
        <v>336</v>
      </c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2"/>
      <c r="BD218" s="195" t="s">
        <v>293</v>
      </c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 t="s">
        <v>293</v>
      </c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7">
        <f>CJ204+CJ209+CJ213</f>
        <v>0</v>
      </c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</row>
    <row r="219" spans="1:105" s="109" customFormat="1" ht="12" hidden="1" customHeight="1"/>
    <row r="220" spans="1:105" s="151" customFormat="1" ht="14.25" hidden="1">
      <c r="A220" s="223" t="s">
        <v>425</v>
      </c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  <c r="CG220" s="223"/>
      <c r="CH220" s="223"/>
      <c r="CI220" s="223"/>
      <c r="CJ220" s="223"/>
      <c r="CK220" s="223"/>
      <c r="CL220" s="223"/>
      <c r="CM220" s="223"/>
      <c r="CN220" s="223"/>
      <c r="CO220" s="223"/>
      <c r="CP220" s="223"/>
      <c r="CQ220" s="223"/>
      <c r="CR220" s="223"/>
      <c r="CS220" s="223"/>
      <c r="CT220" s="223"/>
      <c r="CU220" s="223"/>
      <c r="CV220" s="223"/>
      <c r="CW220" s="223"/>
      <c r="CX220" s="223"/>
      <c r="CY220" s="223"/>
      <c r="CZ220" s="223"/>
      <c r="DA220" s="223"/>
    </row>
    <row r="221" spans="1:105" s="109" customFormat="1" ht="10.5" hidden="1" customHeight="1"/>
    <row r="222" spans="1:105" s="109" customFormat="1" ht="30" hidden="1" customHeight="1">
      <c r="A222" s="201" t="s">
        <v>329</v>
      </c>
      <c r="B222" s="202"/>
      <c r="C222" s="202"/>
      <c r="D222" s="202"/>
      <c r="E222" s="202"/>
      <c r="F222" s="202"/>
      <c r="G222" s="203"/>
      <c r="H222" s="201" t="s">
        <v>385</v>
      </c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2"/>
      <c r="BQ222" s="202"/>
      <c r="BR222" s="202"/>
      <c r="BS222" s="203"/>
      <c r="BT222" s="201" t="s">
        <v>426</v>
      </c>
      <c r="BU222" s="202"/>
      <c r="BV222" s="202"/>
      <c r="BW222" s="202"/>
      <c r="BX222" s="202"/>
      <c r="BY222" s="202"/>
      <c r="BZ222" s="202"/>
      <c r="CA222" s="202"/>
      <c r="CB222" s="202"/>
      <c r="CC222" s="202"/>
      <c r="CD222" s="202"/>
      <c r="CE222" s="202"/>
      <c r="CF222" s="202"/>
      <c r="CG222" s="202"/>
      <c r="CH222" s="202"/>
      <c r="CI222" s="203"/>
      <c r="CJ222" s="201" t="s">
        <v>427</v>
      </c>
      <c r="CK222" s="202"/>
      <c r="CL222" s="202"/>
      <c r="CM222" s="202"/>
      <c r="CN222" s="202"/>
      <c r="CO222" s="202"/>
      <c r="CP222" s="202"/>
      <c r="CQ222" s="202"/>
      <c r="CR222" s="202"/>
      <c r="CS222" s="202"/>
      <c r="CT222" s="202"/>
      <c r="CU222" s="202"/>
      <c r="CV222" s="202"/>
      <c r="CW222" s="202"/>
      <c r="CX222" s="202"/>
      <c r="CY222" s="202"/>
      <c r="CZ222" s="202"/>
      <c r="DA222" s="203"/>
    </row>
    <row r="223" spans="1:105" hidden="1">
      <c r="A223" s="204">
        <v>1</v>
      </c>
      <c r="B223" s="204"/>
      <c r="C223" s="204"/>
      <c r="D223" s="204"/>
      <c r="E223" s="204"/>
      <c r="F223" s="204"/>
      <c r="G223" s="204"/>
      <c r="H223" s="204">
        <v>2</v>
      </c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>
        <v>3</v>
      </c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>
        <v>4</v>
      </c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4"/>
      <c r="CY223" s="204"/>
      <c r="CZ223" s="204"/>
      <c r="DA223" s="204"/>
    </row>
    <row r="224" spans="1:105" s="115" customFormat="1" ht="27.75" hidden="1" customHeight="1">
      <c r="A224" s="192" t="s">
        <v>141</v>
      </c>
      <c r="B224" s="192"/>
      <c r="C224" s="192"/>
      <c r="D224" s="192"/>
      <c r="E224" s="192"/>
      <c r="F224" s="192"/>
      <c r="G224" s="192"/>
      <c r="H224" s="212" t="s">
        <v>513</v>
      </c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4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</row>
    <row r="225" spans="1:105" s="115" customFormat="1" ht="24.75" hidden="1" customHeight="1">
      <c r="A225" s="192" t="s">
        <v>116</v>
      </c>
      <c r="B225" s="192"/>
      <c r="C225" s="192"/>
      <c r="D225" s="192"/>
      <c r="E225" s="192"/>
      <c r="F225" s="192"/>
      <c r="G225" s="192"/>
      <c r="H225" s="212" t="s">
        <v>487</v>
      </c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4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</row>
    <row r="226" spans="1:105" s="115" customFormat="1" ht="15" hidden="1" customHeight="1">
      <c r="A226" s="192"/>
      <c r="B226" s="192"/>
      <c r="C226" s="192"/>
      <c r="D226" s="192"/>
      <c r="E226" s="192"/>
      <c r="F226" s="192"/>
      <c r="G226" s="192"/>
      <c r="H226" s="212" t="s">
        <v>517</v>
      </c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4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  <c r="CI226" s="195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</row>
    <row r="227" spans="1:105" s="115" customFormat="1" ht="15" hidden="1" customHeight="1">
      <c r="A227" s="192"/>
      <c r="B227" s="192"/>
      <c r="C227" s="192"/>
      <c r="D227" s="192"/>
      <c r="E227" s="192"/>
      <c r="F227" s="192"/>
      <c r="G227" s="192"/>
      <c r="H227" s="212" t="s">
        <v>518</v>
      </c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4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</row>
    <row r="228" spans="1:105" s="115" customFormat="1" ht="15" hidden="1" customHeight="1">
      <c r="A228" s="192"/>
      <c r="B228" s="192"/>
      <c r="C228" s="192"/>
      <c r="D228" s="192"/>
      <c r="E228" s="192"/>
      <c r="F228" s="192"/>
      <c r="G228" s="192"/>
      <c r="H228" s="212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4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</row>
    <row r="229" spans="1:105" s="115" customFormat="1" ht="27.75" hidden="1" customHeight="1">
      <c r="A229" s="192" t="s">
        <v>142</v>
      </c>
      <c r="B229" s="192"/>
      <c r="C229" s="192"/>
      <c r="D229" s="192"/>
      <c r="E229" s="192"/>
      <c r="F229" s="192"/>
      <c r="G229" s="192"/>
      <c r="H229" s="212" t="s">
        <v>462</v>
      </c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4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  <c r="CI229" s="195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</row>
    <row r="230" spans="1:105" s="127" customFormat="1" ht="15" hidden="1" customHeight="1">
      <c r="A230" s="192"/>
      <c r="B230" s="192"/>
      <c r="C230" s="192"/>
      <c r="D230" s="192"/>
      <c r="E230" s="192"/>
      <c r="F230" s="192"/>
      <c r="G230" s="192"/>
      <c r="H230" s="212" t="s">
        <v>515</v>
      </c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13"/>
      <c r="BM230" s="213"/>
      <c r="BN230" s="213"/>
      <c r="BO230" s="213"/>
      <c r="BP230" s="213"/>
      <c r="BQ230" s="213"/>
      <c r="BR230" s="213"/>
      <c r="BS230" s="214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</row>
    <row r="231" spans="1:105" s="127" customFormat="1" ht="26.25" hidden="1" customHeight="1">
      <c r="A231" s="192"/>
      <c r="B231" s="192"/>
      <c r="C231" s="192"/>
      <c r="D231" s="192"/>
      <c r="E231" s="192"/>
      <c r="F231" s="192"/>
      <c r="G231" s="192"/>
      <c r="H231" s="212" t="s">
        <v>516</v>
      </c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4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</row>
    <row r="232" spans="1:105" s="127" customFormat="1" ht="15" hidden="1" customHeight="1">
      <c r="A232" s="192"/>
      <c r="B232" s="192"/>
      <c r="C232" s="192"/>
      <c r="D232" s="192"/>
      <c r="E232" s="192"/>
      <c r="F232" s="192"/>
      <c r="G232" s="192"/>
      <c r="H232" s="212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4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</row>
    <row r="233" spans="1:105" s="115" customFormat="1" ht="24.75" hidden="1" customHeight="1">
      <c r="A233" s="192" t="s">
        <v>117</v>
      </c>
      <c r="B233" s="192"/>
      <c r="C233" s="192"/>
      <c r="D233" s="192"/>
      <c r="E233" s="192"/>
      <c r="F233" s="192"/>
      <c r="G233" s="192"/>
      <c r="H233" s="212" t="s">
        <v>466</v>
      </c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4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</row>
    <row r="234" spans="1:105" s="115" customFormat="1" ht="15" hidden="1" customHeight="1">
      <c r="A234" s="192"/>
      <c r="B234" s="192"/>
      <c r="C234" s="192"/>
      <c r="D234" s="192"/>
      <c r="E234" s="192"/>
      <c r="F234" s="192"/>
      <c r="G234" s="192"/>
      <c r="H234" s="212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4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</row>
    <row r="235" spans="1:105" s="115" customFormat="1" ht="15" hidden="1" customHeight="1">
      <c r="A235" s="192"/>
      <c r="B235" s="192"/>
      <c r="C235" s="192"/>
      <c r="D235" s="192"/>
      <c r="E235" s="192"/>
      <c r="F235" s="192"/>
      <c r="G235" s="192"/>
      <c r="H235" s="212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4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  <c r="CI235" s="195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</row>
    <row r="236" spans="1:105" s="115" customFormat="1" ht="15" hidden="1" customHeight="1">
      <c r="A236" s="192"/>
      <c r="B236" s="192"/>
      <c r="C236" s="192"/>
      <c r="D236" s="192"/>
      <c r="E236" s="192"/>
      <c r="F236" s="192"/>
      <c r="G236" s="192"/>
      <c r="H236" s="212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4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  <c r="CI236" s="195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</row>
    <row r="237" spans="1:105" s="115" customFormat="1" ht="24.75" hidden="1" customHeight="1">
      <c r="A237" s="192" t="s">
        <v>467</v>
      </c>
      <c r="B237" s="192"/>
      <c r="C237" s="192"/>
      <c r="D237" s="192"/>
      <c r="E237" s="192"/>
      <c r="F237" s="192"/>
      <c r="G237" s="192"/>
      <c r="H237" s="212" t="s">
        <v>468</v>
      </c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4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</row>
    <row r="238" spans="1:105" s="115" customFormat="1" ht="15" hidden="1" customHeight="1">
      <c r="A238" s="192"/>
      <c r="B238" s="192"/>
      <c r="C238" s="192"/>
      <c r="D238" s="192"/>
      <c r="E238" s="192"/>
      <c r="F238" s="192"/>
      <c r="G238" s="192"/>
      <c r="H238" s="212" t="s">
        <v>514</v>
      </c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4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</row>
    <row r="239" spans="1:105" s="115" customFormat="1" ht="15" hidden="1" customHeight="1">
      <c r="A239" s="192"/>
      <c r="B239" s="192"/>
      <c r="C239" s="192"/>
      <c r="D239" s="192"/>
      <c r="E239" s="192"/>
      <c r="F239" s="192"/>
      <c r="G239" s="192"/>
      <c r="H239" s="212" t="s">
        <v>519</v>
      </c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4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</row>
    <row r="240" spans="1:105" s="115" customFormat="1" ht="15" hidden="1" customHeight="1">
      <c r="A240" s="209"/>
      <c r="B240" s="210"/>
      <c r="C240" s="210"/>
      <c r="D240" s="210"/>
      <c r="E240" s="210"/>
      <c r="F240" s="210"/>
      <c r="G240" s="211"/>
      <c r="H240" s="212" t="s">
        <v>521</v>
      </c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4"/>
      <c r="BT240" s="215"/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7"/>
      <c r="CJ240" s="218"/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  <c r="DA240" s="220"/>
    </row>
    <row r="241" spans="1:105" s="115" customFormat="1" ht="15" hidden="1" customHeight="1">
      <c r="A241" s="192"/>
      <c r="B241" s="192"/>
      <c r="C241" s="192"/>
      <c r="D241" s="192"/>
      <c r="E241" s="192"/>
      <c r="F241" s="192"/>
      <c r="G241" s="192"/>
      <c r="H241" s="212" t="s">
        <v>520</v>
      </c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4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</row>
    <row r="242" spans="1:105" s="109" customFormat="1" ht="15" hidden="1" customHeight="1">
      <c r="A242" s="192"/>
      <c r="B242" s="192"/>
      <c r="C242" s="192"/>
      <c r="D242" s="192"/>
      <c r="E242" s="192"/>
      <c r="F242" s="192"/>
      <c r="G242" s="192"/>
      <c r="H242" s="206" t="s">
        <v>336</v>
      </c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  <c r="BI242" s="207"/>
      <c r="BJ242" s="207"/>
      <c r="BK242" s="207"/>
      <c r="BL242" s="207"/>
      <c r="BM242" s="207"/>
      <c r="BN242" s="207"/>
      <c r="BO242" s="207"/>
      <c r="BP242" s="207"/>
      <c r="BQ242" s="207"/>
      <c r="BR242" s="207"/>
      <c r="BS242" s="208"/>
      <c r="BT242" s="195" t="s">
        <v>293</v>
      </c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7">
        <f>CJ224+CJ225+CJ229+CJ233+CJ237</f>
        <v>0</v>
      </c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</row>
    <row r="243" spans="1:105" s="109" customFormat="1" ht="12" hidden="1" customHeight="1"/>
    <row r="244" spans="1:105" s="151" customFormat="1" ht="15" hidden="1" customHeight="1">
      <c r="A244" s="205" t="s">
        <v>439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05"/>
      <c r="BO244" s="205"/>
      <c r="BP244" s="205"/>
      <c r="BQ244" s="205"/>
      <c r="BR244" s="205"/>
      <c r="BS244" s="205"/>
      <c r="BT244" s="205"/>
      <c r="BU244" s="205"/>
      <c r="BV244" s="205"/>
      <c r="BW244" s="205"/>
      <c r="BX244" s="205"/>
      <c r="BY244" s="205"/>
      <c r="BZ244" s="205"/>
      <c r="CA244" s="205"/>
      <c r="CB244" s="205"/>
      <c r="CC244" s="205"/>
      <c r="CD244" s="205"/>
      <c r="CE244" s="205"/>
      <c r="CF244" s="205"/>
      <c r="CG244" s="205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/>
      <c r="CT244" s="205"/>
      <c r="CU244" s="205"/>
      <c r="CV244" s="205"/>
      <c r="CW244" s="205"/>
      <c r="CX244" s="205"/>
      <c r="CY244" s="205"/>
      <c r="CZ244" s="205"/>
      <c r="DA244" s="205"/>
    </row>
    <row r="245" spans="1:105" s="109" customFormat="1" ht="10.5" hidden="1" customHeight="1"/>
    <row r="246" spans="1:105" s="153" customFormat="1" ht="30" hidden="1" customHeight="1">
      <c r="A246" s="201" t="s">
        <v>329</v>
      </c>
      <c r="B246" s="202"/>
      <c r="C246" s="202"/>
      <c r="D246" s="202"/>
      <c r="E246" s="202"/>
      <c r="F246" s="202"/>
      <c r="G246" s="203"/>
      <c r="H246" s="201" t="s">
        <v>463</v>
      </c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3"/>
      <c r="BD246" s="201" t="s">
        <v>418</v>
      </c>
      <c r="BE246" s="202"/>
      <c r="BF246" s="202"/>
      <c r="BG246" s="202"/>
      <c r="BH246" s="202"/>
      <c r="BI246" s="202"/>
      <c r="BJ246" s="202"/>
      <c r="BK246" s="202"/>
      <c r="BL246" s="202"/>
      <c r="BM246" s="202"/>
      <c r="BN246" s="202"/>
      <c r="BO246" s="202"/>
      <c r="BP246" s="202"/>
      <c r="BQ246" s="202"/>
      <c r="BR246" s="202"/>
      <c r="BS246" s="203"/>
      <c r="BT246" s="201" t="s">
        <v>428</v>
      </c>
      <c r="BU246" s="202"/>
      <c r="BV246" s="202"/>
      <c r="BW246" s="202"/>
      <c r="BX246" s="202"/>
      <c r="BY246" s="202"/>
      <c r="BZ246" s="202"/>
      <c r="CA246" s="202"/>
      <c r="CB246" s="202"/>
      <c r="CC246" s="202"/>
      <c r="CD246" s="202"/>
      <c r="CE246" s="202"/>
      <c r="CF246" s="202"/>
      <c r="CG246" s="202"/>
      <c r="CH246" s="202"/>
      <c r="CI246" s="203"/>
      <c r="CJ246" s="201" t="s">
        <v>429</v>
      </c>
      <c r="CK246" s="202"/>
      <c r="CL246" s="202"/>
      <c r="CM246" s="202"/>
      <c r="CN246" s="202"/>
      <c r="CO246" s="202"/>
      <c r="CP246" s="202"/>
      <c r="CQ246" s="202"/>
      <c r="CR246" s="202"/>
      <c r="CS246" s="202"/>
      <c r="CT246" s="202"/>
      <c r="CU246" s="202"/>
      <c r="CV246" s="202"/>
      <c r="CW246" s="202"/>
      <c r="CX246" s="202"/>
      <c r="CY246" s="202"/>
      <c r="CZ246" s="202"/>
      <c r="DA246" s="203"/>
    </row>
    <row r="247" spans="1:105" s="114" customFormat="1" hidden="1">
      <c r="A247" s="204"/>
      <c r="B247" s="204"/>
      <c r="C247" s="204"/>
      <c r="D247" s="204"/>
      <c r="E247" s="204"/>
      <c r="F247" s="204"/>
      <c r="G247" s="204"/>
      <c r="H247" s="204">
        <v>1</v>
      </c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>
        <v>2</v>
      </c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>
        <v>3</v>
      </c>
      <c r="BU247" s="204"/>
      <c r="BV247" s="204"/>
      <c r="BW247" s="204"/>
      <c r="BX247" s="204"/>
      <c r="BY247" s="204"/>
      <c r="BZ247" s="204"/>
      <c r="CA247" s="204"/>
      <c r="CB247" s="204"/>
      <c r="CC247" s="204"/>
      <c r="CD247" s="204"/>
      <c r="CE247" s="204"/>
      <c r="CF247" s="204"/>
      <c r="CG247" s="204"/>
      <c r="CH247" s="204"/>
      <c r="CI247" s="204"/>
      <c r="CJ247" s="204">
        <v>4</v>
      </c>
      <c r="CK247" s="204"/>
      <c r="CL247" s="204"/>
      <c r="CM247" s="204"/>
      <c r="CN247" s="204"/>
      <c r="CO247" s="204"/>
      <c r="CP247" s="204"/>
      <c r="CQ247" s="204"/>
      <c r="CR247" s="204"/>
      <c r="CS247" s="204"/>
      <c r="CT247" s="204"/>
      <c r="CU247" s="204"/>
      <c r="CV247" s="204"/>
      <c r="CW247" s="204"/>
      <c r="CX247" s="204"/>
      <c r="CY247" s="204"/>
      <c r="CZ247" s="204"/>
      <c r="DA247" s="204"/>
    </row>
    <row r="248" spans="1:105" s="115" customFormat="1" ht="15.75" hidden="1" customHeight="1">
      <c r="A248" s="192"/>
      <c r="B248" s="192"/>
      <c r="C248" s="192"/>
      <c r="D248" s="192"/>
      <c r="E248" s="192"/>
      <c r="F248" s="192"/>
      <c r="G248" s="192"/>
      <c r="H248" s="193" t="s">
        <v>525</v>
      </c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5">
        <v>1</v>
      </c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</row>
    <row r="249" spans="1:105" s="115" customFormat="1" ht="27" hidden="1" customHeight="1">
      <c r="A249" s="192"/>
      <c r="B249" s="192"/>
      <c r="C249" s="192"/>
      <c r="D249" s="192"/>
      <c r="E249" s="192"/>
      <c r="F249" s="192"/>
      <c r="G249" s="192"/>
      <c r="H249" s="193" t="s">
        <v>526</v>
      </c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5">
        <v>1</v>
      </c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  <c r="CI249" s="195"/>
      <c r="CJ249" s="195"/>
      <c r="CK249" s="195"/>
      <c r="CL249" s="195"/>
      <c r="CM249" s="195"/>
      <c r="CN249" s="195"/>
      <c r="CO249" s="195"/>
      <c r="CP249" s="195"/>
      <c r="CQ249" s="195"/>
      <c r="CR249" s="195"/>
      <c r="CS249" s="195"/>
      <c r="CT249" s="195"/>
      <c r="CU249" s="195"/>
      <c r="CV249" s="195"/>
      <c r="CW249" s="195"/>
      <c r="CX249" s="195"/>
      <c r="CY249" s="195"/>
      <c r="CZ249" s="195"/>
      <c r="DA249" s="195"/>
    </row>
    <row r="250" spans="1:105" s="115" customFormat="1" ht="15" hidden="1" customHeight="1">
      <c r="A250" s="192"/>
      <c r="B250" s="192"/>
      <c r="C250" s="192"/>
      <c r="D250" s="192"/>
      <c r="E250" s="192"/>
      <c r="F250" s="192"/>
      <c r="G250" s="192"/>
      <c r="H250" s="193" t="s">
        <v>527</v>
      </c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5">
        <v>1</v>
      </c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5"/>
      <c r="CM250" s="195"/>
      <c r="CN250" s="195"/>
      <c r="CO250" s="195"/>
      <c r="CP250" s="195"/>
      <c r="CQ250" s="195"/>
      <c r="CR250" s="195"/>
      <c r="CS250" s="195"/>
      <c r="CT250" s="195"/>
      <c r="CU250" s="195"/>
      <c r="CV250" s="195"/>
      <c r="CW250" s="195"/>
      <c r="CX250" s="195"/>
      <c r="CY250" s="195"/>
      <c r="CZ250" s="195"/>
      <c r="DA250" s="195"/>
    </row>
    <row r="251" spans="1:105" s="115" customFormat="1" ht="15" hidden="1" customHeight="1">
      <c r="A251" s="192"/>
      <c r="B251" s="192"/>
      <c r="C251" s="192"/>
      <c r="D251" s="192"/>
      <c r="E251" s="192"/>
      <c r="F251" s="192"/>
      <c r="G251" s="192"/>
      <c r="H251" s="193" t="s">
        <v>472</v>
      </c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5"/>
      <c r="CL251" s="195"/>
      <c r="CM251" s="195"/>
      <c r="CN251" s="195"/>
      <c r="CO251" s="195"/>
      <c r="CP251" s="195"/>
      <c r="CQ251" s="195"/>
      <c r="CR251" s="195"/>
      <c r="CS251" s="195"/>
      <c r="CT251" s="195"/>
      <c r="CU251" s="195"/>
      <c r="CV251" s="195"/>
      <c r="CW251" s="195"/>
      <c r="CX251" s="195"/>
      <c r="CY251" s="195"/>
      <c r="CZ251" s="195"/>
      <c r="DA251" s="195"/>
    </row>
    <row r="252" spans="1:105" s="115" customFormat="1" ht="15" hidden="1" customHeight="1">
      <c r="A252" s="192"/>
      <c r="B252" s="192"/>
      <c r="C252" s="192"/>
      <c r="D252" s="192"/>
      <c r="E252" s="192"/>
      <c r="F252" s="192"/>
      <c r="G252" s="192"/>
      <c r="H252" s="193" t="s">
        <v>470</v>
      </c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</row>
    <row r="253" spans="1:105" s="115" customFormat="1" ht="15" hidden="1" customHeight="1">
      <c r="A253" s="192"/>
      <c r="B253" s="192"/>
      <c r="C253" s="192"/>
      <c r="D253" s="192"/>
      <c r="E253" s="192"/>
      <c r="F253" s="192"/>
      <c r="G253" s="192"/>
      <c r="H253" s="193" t="s">
        <v>471</v>
      </c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</row>
    <row r="254" spans="1:105" s="115" customFormat="1" ht="15" hidden="1" customHeight="1">
      <c r="A254" s="192"/>
      <c r="B254" s="192"/>
      <c r="C254" s="192"/>
      <c r="D254" s="192"/>
      <c r="E254" s="192"/>
      <c r="F254" s="192"/>
      <c r="G254" s="192"/>
      <c r="H254" s="193" t="s">
        <v>473</v>
      </c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  <c r="CI254" s="195"/>
      <c r="CJ254" s="195"/>
      <c r="CK254" s="195"/>
      <c r="CL254" s="195"/>
      <c r="CM254" s="195"/>
      <c r="CN254" s="195"/>
      <c r="CO254" s="195"/>
      <c r="CP254" s="195"/>
      <c r="CQ254" s="195"/>
      <c r="CR254" s="195"/>
      <c r="CS254" s="195"/>
      <c r="CT254" s="195"/>
      <c r="CU254" s="195"/>
      <c r="CV254" s="195"/>
      <c r="CW254" s="195"/>
      <c r="CX254" s="195"/>
      <c r="CY254" s="195"/>
      <c r="CZ254" s="195"/>
      <c r="DA254" s="195"/>
    </row>
    <row r="255" spans="1:105" s="115" customFormat="1" ht="15" hidden="1" customHeight="1">
      <c r="A255" s="192"/>
      <c r="B255" s="192"/>
      <c r="C255" s="192"/>
      <c r="D255" s="192"/>
      <c r="E255" s="192"/>
      <c r="F255" s="192"/>
      <c r="G255" s="192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  <c r="CI255" s="195"/>
      <c r="CJ255" s="195"/>
      <c r="CK255" s="195"/>
      <c r="CL255" s="195"/>
      <c r="CM255" s="195"/>
      <c r="CN255" s="195"/>
      <c r="CO255" s="195"/>
      <c r="CP255" s="195"/>
      <c r="CQ255" s="195"/>
      <c r="CR255" s="195"/>
      <c r="CS255" s="195"/>
      <c r="CT255" s="195"/>
      <c r="CU255" s="195"/>
      <c r="CV255" s="195"/>
      <c r="CW255" s="195"/>
      <c r="CX255" s="195"/>
      <c r="CY255" s="195"/>
      <c r="CZ255" s="195"/>
      <c r="DA255" s="195"/>
    </row>
    <row r="256" spans="1:105" s="115" customFormat="1" ht="15" hidden="1" customHeight="1">
      <c r="A256" s="192"/>
      <c r="B256" s="192"/>
      <c r="C256" s="192"/>
      <c r="D256" s="192"/>
      <c r="E256" s="192"/>
      <c r="F256" s="192"/>
      <c r="G256" s="192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  <c r="CI256" s="195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</row>
    <row r="257" spans="1:105" s="115" customFormat="1" ht="15" hidden="1" customHeight="1">
      <c r="A257" s="181"/>
      <c r="B257" s="181"/>
      <c r="C257" s="181"/>
      <c r="D257" s="181"/>
      <c r="E257" s="181"/>
      <c r="F257" s="181"/>
      <c r="G257" s="181"/>
      <c r="H257" s="182" t="s">
        <v>336</v>
      </c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  <c r="BA257" s="182"/>
      <c r="BB257" s="182"/>
      <c r="BC257" s="183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 t="s">
        <v>293</v>
      </c>
      <c r="BU257" s="184"/>
      <c r="BV257" s="184"/>
      <c r="BW257" s="184"/>
      <c r="BX257" s="184"/>
      <c r="BY257" s="184"/>
      <c r="BZ257" s="184"/>
      <c r="CA257" s="184"/>
      <c r="CB257" s="184"/>
      <c r="CC257" s="184"/>
      <c r="CD257" s="184"/>
      <c r="CE257" s="184"/>
      <c r="CF257" s="184"/>
      <c r="CG257" s="184"/>
      <c r="CH257" s="184"/>
      <c r="CI257" s="184"/>
      <c r="CJ257" s="185">
        <f>SUM(CJ248:DA256)</f>
        <v>0</v>
      </c>
      <c r="CK257" s="184"/>
      <c r="CL257" s="184"/>
      <c r="CM257" s="184"/>
      <c r="CN257" s="184"/>
      <c r="CO257" s="184"/>
      <c r="CP257" s="184"/>
      <c r="CQ257" s="184"/>
      <c r="CR257" s="184"/>
      <c r="CS257" s="184"/>
      <c r="CT257" s="184"/>
      <c r="CU257" s="184"/>
      <c r="CV257" s="184"/>
      <c r="CW257" s="184"/>
      <c r="CX257" s="184"/>
      <c r="CY257" s="184"/>
      <c r="CZ257" s="184"/>
      <c r="DA257" s="184"/>
    </row>
    <row r="258" spans="1:105" hidden="1"/>
    <row r="259" spans="1:105" s="151" customFormat="1" ht="17.25" customHeight="1">
      <c r="A259" s="205" t="s">
        <v>488</v>
      </c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05"/>
      <c r="BO259" s="205"/>
      <c r="BP259" s="205"/>
      <c r="BQ259" s="205"/>
      <c r="BR259" s="205"/>
      <c r="BS259" s="205"/>
      <c r="BT259" s="205"/>
      <c r="BU259" s="205"/>
      <c r="BV259" s="205"/>
      <c r="BW259" s="205"/>
      <c r="BX259" s="205"/>
      <c r="BY259" s="205"/>
      <c r="BZ259" s="205"/>
      <c r="CA259" s="205"/>
      <c r="CB259" s="205"/>
      <c r="CC259" s="205"/>
      <c r="CD259" s="205"/>
      <c r="CE259" s="205"/>
      <c r="CF259" s="205"/>
      <c r="CG259" s="205"/>
      <c r="CH259" s="205"/>
      <c r="CI259" s="205"/>
      <c r="CJ259" s="205"/>
      <c r="CK259" s="205"/>
      <c r="CL259" s="205"/>
      <c r="CM259" s="205"/>
      <c r="CN259" s="205"/>
      <c r="CO259" s="205"/>
      <c r="CP259" s="205"/>
      <c r="CQ259" s="205"/>
      <c r="CR259" s="205"/>
      <c r="CS259" s="205"/>
      <c r="CT259" s="205"/>
      <c r="CU259" s="205"/>
      <c r="CV259" s="205"/>
      <c r="CW259" s="205"/>
      <c r="CX259" s="205"/>
      <c r="CY259" s="205"/>
      <c r="CZ259" s="205"/>
      <c r="DA259" s="205"/>
    </row>
    <row r="260" spans="1:105" s="109" customFormat="1" ht="10.5" customHeight="1"/>
    <row r="261" spans="1:105" s="153" customFormat="1" ht="30" customHeight="1">
      <c r="A261" s="201" t="s">
        <v>329</v>
      </c>
      <c r="B261" s="202"/>
      <c r="C261" s="202"/>
      <c r="D261" s="202"/>
      <c r="E261" s="202"/>
      <c r="F261" s="202"/>
      <c r="G261" s="203"/>
      <c r="H261" s="201" t="s">
        <v>385</v>
      </c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3"/>
      <c r="BD261" s="201" t="s">
        <v>418</v>
      </c>
      <c r="BE261" s="202"/>
      <c r="BF261" s="202"/>
      <c r="BG261" s="202"/>
      <c r="BH261" s="202"/>
      <c r="BI261" s="202"/>
      <c r="BJ261" s="202"/>
      <c r="BK261" s="202"/>
      <c r="BL261" s="202"/>
      <c r="BM261" s="202"/>
      <c r="BN261" s="202"/>
      <c r="BO261" s="202"/>
      <c r="BP261" s="202"/>
      <c r="BQ261" s="202"/>
      <c r="BR261" s="202"/>
      <c r="BS261" s="203"/>
      <c r="BT261" s="201" t="s">
        <v>428</v>
      </c>
      <c r="BU261" s="202"/>
      <c r="BV261" s="202"/>
      <c r="BW261" s="202"/>
      <c r="BX261" s="202"/>
      <c r="BY261" s="202"/>
      <c r="BZ261" s="202"/>
      <c r="CA261" s="202"/>
      <c r="CB261" s="202"/>
      <c r="CC261" s="202"/>
      <c r="CD261" s="202"/>
      <c r="CE261" s="202"/>
      <c r="CF261" s="202"/>
      <c r="CG261" s="202"/>
      <c r="CH261" s="202"/>
      <c r="CI261" s="203"/>
      <c r="CJ261" s="201" t="s">
        <v>429</v>
      </c>
      <c r="CK261" s="202"/>
      <c r="CL261" s="202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3"/>
    </row>
    <row r="262" spans="1:105" s="114" customFormat="1">
      <c r="A262" s="204"/>
      <c r="B262" s="204"/>
      <c r="C262" s="204"/>
      <c r="D262" s="204"/>
      <c r="E262" s="204"/>
      <c r="F262" s="204"/>
      <c r="G262" s="204"/>
      <c r="H262" s="204">
        <v>1</v>
      </c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>
        <v>2</v>
      </c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>
        <v>3</v>
      </c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G262" s="204"/>
      <c r="CH262" s="204"/>
      <c r="CI262" s="204"/>
      <c r="CJ262" s="204">
        <v>4</v>
      </c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04"/>
      <c r="CV262" s="204"/>
      <c r="CW262" s="204"/>
      <c r="CX262" s="204"/>
      <c r="CY262" s="204"/>
      <c r="CZ262" s="204"/>
      <c r="DA262" s="204"/>
    </row>
    <row r="263" spans="1:105" s="115" customFormat="1" ht="22.5" customHeight="1">
      <c r="A263" s="192" t="s">
        <v>141</v>
      </c>
      <c r="B263" s="192"/>
      <c r="C263" s="192"/>
      <c r="D263" s="192"/>
      <c r="E263" s="192"/>
      <c r="F263" s="192"/>
      <c r="G263" s="192"/>
      <c r="H263" s="193" t="s">
        <v>623</v>
      </c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6">
        <v>326903</v>
      </c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>
        <v>326903</v>
      </c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</row>
    <row r="264" spans="1:105" s="115" customFormat="1" ht="15" customHeight="1">
      <c r="A264" s="192" t="s">
        <v>116</v>
      </c>
      <c r="B264" s="192"/>
      <c r="C264" s="192"/>
      <c r="D264" s="192"/>
      <c r="E264" s="192"/>
      <c r="F264" s="192"/>
      <c r="G264" s="192"/>
      <c r="H264" s="193" t="s">
        <v>623</v>
      </c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6">
        <v>50000</v>
      </c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>
        <v>50000</v>
      </c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</row>
    <row r="265" spans="1:105" s="115" customFormat="1" ht="15" customHeight="1">
      <c r="A265" s="192" t="s">
        <v>142</v>
      </c>
      <c r="B265" s="192"/>
      <c r="C265" s="192"/>
      <c r="D265" s="192"/>
      <c r="E265" s="192"/>
      <c r="F265" s="192"/>
      <c r="G265" s="192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  <c r="CI265" s="195"/>
      <c r="CJ265" s="195"/>
      <c r="CK265" s="195"/>
      <c r="CL265" s="195"/>
      <c r="CM265" s="195"/>
      <c r="CN265" s="195"/>
      <c r="CO265" s="195"/>
      <c r="CP265" s="195"/>
      <c r="CQ265" s="195"/>
      <c r="CR265" s="195"/>
      <c r="CS265" s="195"/>
      <c r="CT265" s="195"/>
      <c r="CU265" s="195"/>
      <c r="CV265" s="195"/>
      <c r="CW265" s="195"/>
      <c r="CX265" s="195"/>
      <c r="CY265" s="195"/>
      <c r="CZ265" s="195"/>
      <c r="DA265" s="195"/>
    </row>
    <row r="266" spans="1:105" s="115" customFormat="1" ht="15" customHeight="1">
      <c r="A266" s="192" t="s">
        <v>117</v>
      </c>
      <c r="B266" s="192"/>
      <c r="C266" s="192"/>
      <c r="D266" s="192"/>
      <c r="E266" s="192"/>
      <c r="F266" s="192"/>
      <c r="G266" s="192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</row>
    <row r="267" spans="1:105" s="115" customFormat="1" ht="15" customHeight="1">
      <c r="A267" s="192" t="s">
        <v>467</v>
      </c>
      <c r="B267" s="192"/>
      <c r="C267" s="192"/>
      <c r="D267" s="192"/>
      <c r="E267" s="192"/>
      <c r="F267" s="192"/>
      <c r="G267" s="192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200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</row>
    <row r="268" spans="1:105" s="115" customFormat="1" ht="15" customHeight="1">
      <c r="A268" s="192" t="s">
        <v>522</v>
      </c>
      <c r="B268" s="192"/>
      <c r="C268" s="192"/>
      <c r="D268" s="192"/>
      <c r="E268" s="192"/>
      <c r="F268" s="192"/>
      <c r="G268" s="192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</row>
    <row r="269" spans="1:105" s="115" customFormat="1" ht="24" customHeight="1">
      <c r="A269" s="192" t="s">
        <v>523</v>
      </c>
      <c r="B269" s="192"/>
      <c r="C269" s="192"/>
      <c r="D269" s="192"/>
      <c r="E269" s="192"/>
      <c r="F269" s="192"/>
      <c r="G269" s="192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</row>
    <row r="270" spans="1:105" s="115" customFormat="1" ht="15" customHeight="1">
      <c r="A270" s="192" t="s">
        <v>524</v>
      </c>
      <c r="B270" s="192"/>
      <c r="C270" s="192"/>
      <c r="D270" s="192"/>
      <c r="E270" s="192"/>
      <c r="F270" s="192"/>
      <c r="G270" s="192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</row>
    <row r="271" spans="1:105" s="115" customFormat="1" ht="15" customHeight="1">
      <c r="A271" s="192"/>
      <c r="B271" s="192"/>
      <c r="C271" s="192"/>
      <c r="D271" s="192"/>
      <c r="E271" s="192"/>
      <c r="F271" s="192"/>
      <c r="G271" s="192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</row>
    <row r="272" spans="1:105" s="115" customFormat="1" ht="15" customHeight="1">
      <c r="A272" s="192"/>
      <c r="B272" s="192"/>
      <c r="C272" s="192"/>
      <c r="D272" s="192"/>
      <c r="E272" s="192"/>
      <c r="F272" s="192"/>
      <c r="G272" s="192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</row>
    <row r="273" spans="1:105" s="115" customFormat="1" ht="15" customHeight="1">
      <c r="A273" s="192"/>
      <c r="B273" s="192"/>
      <c r="C273" s="192"/>
      <c r="D273" s="192"/>
      <c r="E273" s="192"/>
      <c r="F273" s="192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93"/>
      <c r="AY273" s="193"/>
      <c r="AZ273" s="193"/>
      <c r="BA273" s="193"/>
      <c r="BB273" s="193"/>
      <c r="BC273" s="193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</row>
    <row r="274" spans="1:105" s="115" customFormat="1" ht="15" customHeight="1">
      <c r="A274" s="192"/>
      <c r="B274" s="192"/>
      <c r="C274" s="192"/>
      <c r="D274" s="192"/>
      <c r="E274" s="192"/>
      <c r="F274" s="192"/>
      <c r="G274" s="192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</row>
    <row r="275" spans="1:105" s="115" customFormat="1" ht="15" customHeight="1">
      <c r="A275" s="181"/>
      <c r="B275" s="181"/>
      <c r="C275" s="181"/>
      <c r="D275" s="181"/>
      <c r="E275" s="181"/>
      <c r="F275" s="181"/>
      <c r="G275" s="181"/>
      <c r="H275" s="182" t="s">
        <v>336</v>
      </c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3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  <c r="BN275" s="184"/>
      <c r="BO275" s="184"/>
      <c r="BP275" s="184"/>
      <c r="BQ275" s="184"/>
      <c r="BR275" s="184"/>
      <c r="BS275" s="184"/>
      <c r="BT275" s="184" t="s">
        <v>293</v>
      </c>
      <c r="BU275" s="184"/>
      <c r="BV275" s="184"/>
      <c r="BW275" s="184"/>
      <c r="BX275" s="184"/>
      <c r="BY275" s="184"/>
      <c r="BZ275" s="184"/>
      <c r="CA275" s="184"/>
      <c r="CB275" s="184"/>
      <c r="CC275" s="184"/>
      <c r="CD275" s="184"/>
      <c r="CE275" s="184"/>
      <c r="CF275" s="184"/>
      <c r="CG275" s="184"/>
      <c r="CH275" s="184"/>
      <c r="CI275" s="184"/>
      <c r="CJ275" s="185">
        <f>SUM(CJ263:DA274)</f>
        <v>376903</v>
      </c>
      <c r="CK275" s="184"/>
      <c r="CL275" s="184"/>
      <c r="CM275" s="184"/>
      <c r="CN275" s="184"/>
      <c r="CO275" s="184"/>
      <c r="CP275" s="184"/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</row>
    <row r="278" spans="1:105">
      <c r="CJ278" s="178">
        <f>BT7+CJ17+CJ28+CJ37+CM57+CJ69+CE85+CE122+CE130+CJ139+CL155+CL191+CJ218+CJ242+CJ257+CJ275</f>
        <v>1114134.58</v>
      </c>
      <c r="CK278" s="179"/>
      <c r="CL278" s="179"/>
      <c r="CM278" s="179"/>
      <c r="CN278" s="179"/>
      <c r="CO278" s="179"/>
      <c r="CP278" s="179"/>
      <c r="CQ278" s="179"/>
      <c r="CR278" s="179"/>
      <c r="CS278" s="179"/>
      <c r="CT278" s="179"/>
      <c r="CU278" s="179"/>
      <c r="CV278" s="179"/>
      <c r="CW278" s="179"/>
      <c r="CX278" s="179"/>
      <c r="CY278" s="179"/>
      <c r="CZ278" s="179"/>
      <c r="DA278" s="180"/>
    </row>
  </sheetData>
  <mergeCells count="980">
    <mergeCell ref="A1:DA1"/>
    <mergeCell ref="AE2:AZ2"/>
    <mergeCell ref="A4:F4"/>
    <mergeCell ref="G4:AD4"/>
    <mergeCell ref="AE4:BC4"/>
    <mergeCell ref="BD4:BS4"/>
    <mergeCell ref="BT4:DA4"/>
    <mergeCell ref="A7:F7"/>
    <mergeCell ref="G7:AD7"/>
    <mergeCell ref="AE7:BC7"/>
    <mergeCell ref="BD7:BS7"/>
    <mergeCell ref="BT7:DA7"/>
    <mergeCell ref="A9:DA9"/>
    <mergeCell ref="A5:F5"/>
    <mergeCell ref="G5:AD5"/>
    <mergeCell ref="AE5:BC5"/>
    <mergeCell ref="BD5:BS5"/>
    <mergeCell ref="BT5:DA5"/>
    <mergeCell ref="A6:F6"/>
    <mergeCell ref="G6:AD6"/>
    <mergeCell ref="AE6:BC6"/>
    <mergeCell ref="BD6:BS6"/>
    <mergeCell ref="BT6:DA6"/>
    <mergeCell ref="CJ12:DA12"/>
    <mergeCell ref="A13:F13"/>
    <mergeCell ref="G13:AD13"/>
    <mergeCell ref="AE13:BC13"/>
    <mergeCell ref="BD13:BS13"/>
    <mergeCell ref="BT13:CI13"/>
    <mergeCell ref="CJ13:DA13"/>
    <mergeCell ref="AE10:AZ10"/>
    <mergeCell ref="A12:F12"/>
    <mergeCell ref="G12:AD12"/>
    <mergeCell ref="AE12:BC12"/>
    <mergeCell ref="BD12:BS12"/>
    <mergeCell ref="BT12:CI12"/>
    <mergeCell ref="A15:F15"/>
    <mergeCell ref="G15:AD15"/>
    <mergeCell ref="AE15:BC15"/>
    <mergeCell ref="BD15:BS15"/>
    <mergeCell ref="BT15:CI15"/>
    <mergeCell ref="CJ15:DA15"/>
    <mergeCell ref="A14:F14"/>
    <mergeCell ref="G14:AD14"/>
    <mergeCell ref="AE14:BC14"/>
    <mergeCell ref="BD14:BS14"/>
    <mergeCell ref="BT14:CI14"/>
    <mergeCell ref="CJ14:DA14"/>
    <mergeCell ref="A17:F17"/>
    <mergeCell ref="G17:AD17"/>
    <mergeCell ref="AE17:BC17"/>
    <mergeCell ref="BD17:BS17"/>
    <mergeCell ref="BT17:CI17"/>
    <mergeCell ref="CJ17:DA17"/>
    <mergeCell ref="A16:F16"/>
    <mergeCell ref="G16:AD16"/>
    <mergeCell ref="AE16:BC16"/>
    <mergeCell ref="BD16:BS16"/>
    <mergeCell ref="BT16:CI16"/>
    <mergeCell ref="CJ16:DA16"/>
    <mergeCell ref="A19:DA19"/>
    <mergeCell ref="A21:DA21"/>
    <mergeCell ref="AE22:AZ22"/>
    <mergeCell ref="A24:F24"/>
    <mergeCell ref="G24:AD24"/>
    <mergeCell ref="AE24:AY24"/>
    <mergeCell ref="AZ24:BQ24"/>
    <mergeCell ref="BR24:CI24"/>
    <mergeCell ref="CJ24:DA24"/>
    <mergeCell ref="A26:F26"/>
    <mergeCell ref="G26:AD26"/>
    <mergeCell ref="AE26:AY26"/>
    <mergeCell ref="AZ26:BQ26"/>
    <mergeCell ref="BR26:CI26"/>
    <mergeCell ref="CJ26:DA26"/>
    <mergeCell ref="A25:F25"/>
    <mergeCell ref="G25:AD25"/>
    <mergeCell ref="AE25:AY25"/>
    <mergeCell ref="AZ25:BQ25"/>
    <mergeCell ref="BR25:CI25"/>
    <mergeCell ref="CJ25:DA25"/>
    <mergeCell ref="A28:F28"/>
    <mergeCell ref="G28:AD28"/>
    <mergeCell ref="AE28:AY28"/>
    <mergeCell ref="AZ28:BQ28"/>
    <mergeCell ref="BR28:CI28"/>
    <mergeCell ref="CJ28:DA28"/>
    <mergeCell ref="A27:F27"/>
    <mergeCell ref="G27:AD27"/>
    <mergeCell ref="AE27:AY27"/>
    <mergeCell ref="AZ27:BQ27"/>
    <mergeCell ref="BR27:CI27"/>
    <mergeCell ref="CJ27:DA27"/>
    <mergeCell ref="A34:F34"/>
    <mergeCell ref="G34:AD34"/>
    <mergeCell ref="AE34:AY34"/>
    <mergeCell ref="AZ34:BQ34"/>
    <mergeCell ref="BR34:CI34"/>
    <mergeCell ref="CJ34:DA34"/>
    <mergeCell ref="A30:DA30"/>
    <mergeCell ref="AE31:AZ31"/>
    <mergeCell ref="A33:F33"/>
    <mergeCell ref="G33:AD33"/>
    <mergeCell ref="AE33:AY33"/>
    <mergeCell ref="AZ33:BQ33"/>
    <mergeCell ref="BR33:CI33"/>
    <mergeCell ref="CJ33:DA33"/>
    <mergeCell ref="A37:F37"/>
    <mergeCell ref="G37:AD37"/>
    <mergeCell ref="AE37:AY37"/>
    <mergeCell ref="AZ37:BQ37"/>
    <mergeCell ref="BR37:CI37"/>
    <mergeCell ref="CJ37:DA37"/>
    <mergeCell ref="A36:F36"/>
    <mergeCell ref="G36:AD36"/>
    <mergeCell ref="AE36:AY36"/>
    <mergeCell ref="AZ36:BQ36"/>
    <mergeCell ref="BR36:CI36"/>
    <mergeCell ref="CJ36:DA36"/>
    <mergeCell ref="A43:F43"/>
    <mergeCell ref="G43:BV43"/>
    <mergeCell ref="BW43:CL43"/>
    <mergeCell ref="CM43:DA43"/>
    <mergeCell ref="A44:F44"/>
    <mergeCell ref="H44:BV44"/>
    <mergeCell ref="BW44:CL44"/>
    <mergeCell ref="CM44:DA44"/>
    <mergeCell ref="A39:DA39"/>
    <mergeCell ref="AE40:AZ40"/>
    <mergeCell ref="A42:F42"/>
    <mergeCell ref="G42:BV42"/>
    <mergeCell ref="BW42:CL42"/>
    <mergeCell ref="CM42:DA42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5:F46"/>
    <mergeCell ref="H45:BV45"/>
    <mergeCell ref="BW45:CL45"/>
    <mergeCell ref="CM45:DA46"/>
    <mergeCell ref="H46:BV46"/>
    <mergeCell ref="BW46:CL46"/>
    <mergeCell ref="A52:F52"/>
    <mergeCell ref="H52:BV52"/>
    <mergeCell ref="BW52:CL52"/>
    <mergeCell ref="CM52:DA52"/>
    <mergeCell ref="A53:F53"/>
    <mergeCell ref="H53:BV53"/>
    <mergeCell ref="BW53:CL53"/>
    <mergeCell ref="CM53:DA53"/>
    <mergeCell ref="A49:F49"/>
    <mergeCell ref="H49:BV49"/>
    <mergeCell ref="BW49:CL49"/>
    <mergeCell ref="CM49:DA49"/>
    <mergeCell ref="A50:F51"/>
    <mergeCell ref="H50:BV50"/>
    <mergeCell ref="BW50:CL51"/>
    <mergeCell ref="CM50:DA51"/>
    <mergeCell ref="H51:BV51"/>
    <mergeCell ref="A56:F56"/>
    <mergeCell ref="H56:BV56"/>
    <mergeCell ref="BW56:CL56"/>
    <mergeCell ref="CM56:DA56"/>
    <mergeCell ref="A57:F57"/>
    <mergeCell ref="G57:BV57"/>
    <mergeCell ref="BW57:CL57"/>
    <mergeCell ref="CM57:DA57"/>
    <mergeCell ref="A54:F54"/>
    <mergeCell ref="H54:BV54"/>
    <mergeCell ref="BW54:CL54"/>
    <mergeCell ref="CM54:DA54"/>
    <mergeCell ref="A55:F55"/>
    <mergeCell ref="H55:BV55"/>
    <mergeCell ref="BW55:CL55"/>
    <mergeCell ref="CM55:DA55"/>
    <mergeCell ref="DE57:EB57"/>
    <mergeCell ref="A59:DA59"/>
    <mergeCell ref="A61:DA61"/>
    <mergeCell ref="X63:DA63"/>
    <mergeCell ref="A66:G66"/>
    <mergeCell ref="H66:BC66"/>
    <mergeCell ref="BD66:BS66"/>
    <mergeCell ref="BT66:CI66"/>
    <mergeCell ref="CJ66:DA66"/>
    <mergeCell ref="A67:G67"/>
    <mergeCell ref="H67:BC67"/>
    <mergeCell ref="BD67:BS67"/>
    <mergeCell ref="BT67:CI67"/>
    <mergeCell ref="CJ67:DA67"/>
    <mergeCell ref="A68:G68"/>
    <mergeCell ref="H68:BC68"/>
    <mergeCell ref="BD68:BS68"/>
    <mergeCell ref="BT68:CI68"/>
    <mergeCell ref="CJ68:DA68"/>
    <mergeCell ref="X73:DA73"/>
    <mergeCell ref="A76:G76"/>
    <mergeCell ref="H76:BC76"/>
    <mergeCell ref="BD76:BS76"/>
    <mergeCell ref="BT76:CD76"/>
    <mergeCell ref="CE76:DA76"/>
    <mergeCell ref="A69:G69"/>
    <mergeCell ref="H69:BC69"/>
    <mergeCell ref="BD69:BS69"/>
    <mergeCell ref="BT69:CI69"/>
    <mergeCell ref="CJ69:DA69"/>
    <mergeCell ref="A71:DA71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82:G82"/>
    <mergeCell ref="H82:BC82"/>
    <mergeCell ref="BD82:BS82"/>
    <mergeCell ref="BT82:CD82"/>
    <mergeCell ref="CE82:DA82"/>
    <mergeCell ref="A85:G85"/>
    <mergeCell ref="H85:BC85"/>
    <mergeCell ref="BD85:BS85"/>
    <mergeCell ref="BT85:CD85"/>
    <mergeCell ref="CE85:DA85"/>
    <mergeCell ref="X87:DA87"/>
    <mergeCell ref="A83:G83"/>
    <mergeCell ref="H83:BC83"/>
    <mergeCell ref="BD83:BS83"/>
    <mergeCell ref="BT83:CD83"/>
    <mergeCell ref="CE83:DA83"/>
    <mergeCell ref="A84:G84"/>
    <mergeCell ref="H84:BC84"/>
    <mergeCell ref="BD84:BS84"/>
    <mergeCell ref="BT84:CD84"/>
    <mergeCell ref="CE84:DA84"/>
    <mergeCell ref="A92:G92"/>
    <mergeCell ref="H92:BC92"/>
    <mergeCell ref="BD92:BS92"/>
    <mergeCell ref="BT92:CD92"/>
    <mergeCell ref="CE92:DA92"/>
    <mergeCell ref="A93:CD93"/>
    <mergeCell ref="CE93:DA93"/>
    <mergeCell ref="A89:AO89"/>
    <mergeCell ref="AP89:DA89"/>
    <mergeCell ref="A91:G91"/>
    <mergeCell ref="H91:BC91"/>
    <mergeCell ref="BD91:BS91"/>
    <mergeCell ref="BT91:CD91"/>
    <mergeCell ref="CE91:DA91"/>
    <mergeCell ref="A94:G94"/>
    <mergeCell ref="H94:BC94"/>
    <mergeCell ref="BD94:BS94"/>
    <mergeCell ref="BT94:CD94"/>
    <mergeCell ref="CE94:DA94"/>
    <mergeCell ref="A95:G95"/>
    <mergeCell ref="H95:BC95"/>
    <mergeCell ref="BD95:BS95"/>
    <mergeCell ref="BT95:CD95"/>
    <mergeCell ref="CE95:DA95"/>
    <mergeCell ref="A102:G102"/>
    <mergeCell ref="H102:BC102"/>
    <mergeCell ref="BD102:BS102"/>
    <mergeCell ref="BT102:CD102"/>
    <mergeCell ref="CE102:DA102"/>
    <mergeCell ref="A103:CD103"/>
    <mergeCell ref="CE103:DA103"/>
    <mergeCell ref="X97:DA97"/>
    <mergeCell ref="A99:AO99"/>
    <mergeCell ref="AP99:DA99"/>
    <mergeCell ref="A101:G101"/>
    <mergeCell ref="H101:BC101"/>
    <mergeCell ref="BD101:BS101"/>
    <mergeCell ref="BT101:CD101"/>
    <mergeCell ref="CE101:DA101"/>
    <mergeCell ref="X107:DA107"/>
    <mergeCell ref="A110:G110"/>
    <mergeCell ref="H110:BC110"/>
    <mergeCell ref="BD110:BS110"/>
    <mergeCell ref="BT110:CD110"/>
    <mergeCell ref="CE110:DA110"/>
    <mergeCell ref="A104:G104"/>
    <mergeCell ref="H104:BC104"/>
    <mergeCell ref="BD104:BS104"/>
    <mergeCell ref="BT104:CD104"/>
    <mergeCell ref="CE104:DA104"/>
    <mergeCell ref="A105:G105"/>
    <mergeCell ref="H105:BC105"/>
    <mergeCell ref="BD105:BS105"/>
    <mergeCell ref="BT105:CD105"/>
    <mergeCell ref="CE105:DA105"/>
    <mergeCell ref="A111:G111"/>
    <mergeCell ref="H111:BC111"/>
    <mergeCell ref="BD111:BS111"/>
    <mergeCell ref="BT111:CD111"/>
    <mergeCell ref="CE111:DA111"/>
    <mergeCell ref="A112:G112"/>
    <mergeCell ref="H112:BC112"/>
    <mergeCell ref="BD112:BS112"/>
    <mergeCell ref="BT112:CD112"/>
    <mergeCell ref="CE112:DA112"/>
    <mergeCell ref="A113:G113"/>
    <mergeCell ref="H113:BC113"/>
    <mergeCell ref="BD113:BS113"/>
    <mergeCell ref="BT113:CD113"/>
    <mergeCell ref="CE113:DA113"/>
    <mergeCell ref="A114:G114"/>
    <mergeCell ref="H114:BC114"/>
    <mergeCell ref="BD114:BS114"/>
    <mergeCell ref="BT114:CD114"/>
    <mergeCell ref="CE114:DA114"/>
    <mergeCell ref="A115:G115"/>
    <mergeCell ref="H115:BC115"/>
    <mergeCell ref="BD115:BS115"/>
    <mergeCell ref="BT115:CD115"/>
    <mergeCell ref="CE115:DA115"/>
    <mergeCell ref="A116:G116"/>
    <mergeCell ref="H116:BC116"/>
    <mergeCell ref="BD116:BS116"/>
    <mergeCell ref="BT116:CD116"/>
    <mergeCell ref="CE116:DA116"/>
    <mergeCell ref="A117:G117"/>
    <mergeCell ref="H117:BC117"/>
    <mergeCell ref="BD117:BS117"/>
    <mergeCell ref="BT117:CD117"/>
    <mergeCell ref="CE117:DA117"/>
    <mergeCell ref="A118:G118"/>
    <mergeCell ref="H118:BC118"/>
    <mergeCell ref="BD118:BS118"/>
    <mergeCell ref="BT118:CD118"/>
    <mergeCell ref="CE118:DA118"/>
    <mergeCell ref="A119:G119"/>
    <mergeCell ref="H119:BC119"/>
    <mergeCell ref="BD119:BS119"/>
    <mergeCell ref="BT119:CD119"/>
    <mergeCell ref="CE119:DA119"/>
    <mergeCell ref="A120:G120"/>
    <mergeCell ref="H120:BC120"/>
    <mergeCell ref="BD120:BS120"/>
    <mergeCell ref="BT120:CD120"/>
    <mergeCell ref="CE120:DA120"/>
    <mergeCell ref="X124:DA124"/>
    <mergeCell ref="A127:G127"/>
    <mergeCell ref="H127:BC127"/>
    <mergeCell ref="BD127:BS127"/>
    <mergeCell ref="BT127:CD127"/>
    <mergeCell ref="CE127:DA127"/>
    <mergeCell ref="A121:G121"/>
    <mergeCell ref="H121:BC121"/>
    <mergeCell ref="BD121:BS121"/>
    <mergeCell ref="BT121:CD121"/>
    <mergeCell ref="CE121:DA121"/>
    <mergeCell ref="A122:G122"/>
    <mergeCell ref="H122:BC122"/>
    <mergeCell ref="BD122:BS122"/>
    <mergeCell ref="BT122:CD122"/>
    <mergeCell ref="CE122:DA122"/>
    <mergeCell ref="A128:G128"/>
    <mergeCell ref="H128:BC128"/>
    <mergeCell ref="BD128:BS128"/>
    <mergeCell ref="BT128:CD128"/>
    <mergeCell ref="CE128:DA128"/>
    <mergeCell ref="A129:G129"/>
    <mergeCell ref="H129:BC129"/>
    <mergeCell ref="BD129:BS129"/>
    <mergeCell ref="BT129:CD129"/>
    <mergeCell ref="CE129:DA129"/>
    <mergeCell ref="X133:DA133"/>
    <mergeCell ref="A136:G136"/>
    <mergeCell ref="H136:BC136"/>
    <mergeCell ref="BD136:BS136"/>
    <mergeCell ref="BT136:CI136"/>
    <mergeCell ref="CJ136:DA136"/>
    <mergeCell ref="A130:G130"/>
    <mergeCell ref="H130:BC130"/>
    <mergeCell ref="BD130:BS130"/>
    <mergeCell ref="BT130:CD130"/>
    <mergeCell ref="CE130:DA130"/>
    <mergeCell ref="A131:DA131"/>
    <mergeCell ref="A137:G137"/>
    <mergeCell ref="H137:BC137"/>
    <mergeCell ref="BD137:BS137"/>
    <mergeCell ref="BT137:CI137"/>
    <mergeCell ref="CJ137:DA137"/>
    <mergeCell ref="A138:G138"/>
    <mergeCell ref="H138:BC138"/>
    <mergeCell ref="BD138:BS138"/>
    <mergeCell ref="BT138:CI138"/>
    <mergeCell ref="CJ138:DA138"/>
    <mergeCell ref="X143:DA143"/>
    <mergeCell ref="A146:DA146"/>
    <mergeCell ref="A148:G148"/>
    <mergeCell ref="H148:AO148"/>
    <mergeCell ref="AP148:BE148"/>
    <mergeCell ref="BF148:BU148"/>
    <mergeCell ref="BV148:CK148"/>
    <mergeCell ref="CL148:DA148"/>
    <mergeCell ref="A139:G139"/>
    <mergeCell ref="H139:BC139"/>
    <mergeCell ref="BD139:BS139"/>
    <mergeCell ref="BT139:CI139"/>
    <mergeCell ref="CJ139:DA139"/>
    <mergeCell ref="A141:DA141"/>
    <mergeCell ref="A150:G150"/>
    <mergeCell ref="H150:AO150"/>
    <mergeCell ref="AP150:BE150"/>
    <mergeCell ref="BF150:BU150"/>
    <mergeCell ref="BV150:CK150"/>
    <mergeCell ref="CL150:DA150"/>
    <mergeCell ref="A149:G149"/>
    <mergeCell ref="H149:AO149"/>
    <mergeCell ref="AP149:BE149"/>
    <mergeCell ref="BF149:BU149"/>
    <mergeCell ref="BV149:CK149"/>
    <mergeCell ref="CL149:DA149"/>
    <mergeCell ref="A152:G152"/>
    <mergeCell ref="H152:AO152"/>
    <mergeCell ref="AP152:BE152"/>
    <mergeCell ref="BF152:BU152"/>
    <mergeCell ref="BV152:CK152"/>
    <mergeCell ref="CL152:DA152"/>
    <mergeCell ref="A151:G151"/>
    <mergeCell ref="H151:AO151"/>
    <mergeCell ref="AP151:BE151"/>
    <mergeCell ref="BF151:BU151"/>
    <mergeCell ref="BV151:CK151"/>
    <mergeCell ref="CL151:DA151"/>
    <mergeCell ref="A154:G154"/>
    <mergeCell ref="H154:AO154"/>
    <mergeCell ref="AP154:BE154"/>
    <mergeCell ref="BF154:BU154"/>
    <mergeCell ref="BV154:CK154"/>
    <mergeCell ref="CL154:DA154"/>
    <mergeCell ref="A153:G153"/>
    <mergeCell ref="H153:AO153"/>
    <mergeCell ref="AP153:BE153"/>
    <mergeCell ref="BF153:BU153"/>
    <mergeCell ref="BV153:CK153"/>
    <mergeCell ref="CL153:DA153"/>
    <mergeCell ref="A157:DA157"/>
    <mergeCell ref="A159:G159"/>
    <mergeCell ref="H159:BC159"/>
    <mergeCell ref="BD159:BS159"/>
    <mergeCell ref="BT159:CI159"/>
    <mergeCell ref="CJ159:DA159"/>
    <mergeCell ref="A155:G155"/>
    <mergeCell ref="H155:AO155"/>
    <mergeCell ref="AP155:BE155"/>
    <mergeCell ref="BF155:BU155"/>
    <mergeCell ref="BV155:CK155"/>
    <mergeCell ref="CL155:DA155"/>
    <mergeCell ref="A160:G160"/>
    <mergeCell ref="H160:BC160"/>
    <mergeCell ref="BD160:BS160"/>
    <mergeCell ref="BT160:CI160"/>
    <mergeCell ref="CJ160:DA160"/>
    <mergeCell ref="A161:G161"/>
    <mergeCell ref="H161:BC161"/>
    <mergeCell ref="BD161:BS161"/>
    <mergeCell ref="BT161:CI161"/>
    <mergeCell ref="CJ161:DA161"/>
    <mergeCell ref="A166:G166"/>
    <mergeCell ref="H166:AO166"/>
    <mergeCell ref="AP166:BE166"/>
    <mergeCell ref="BF166:BU166"/>
    <mergeCell ref="BV166:CK166"/>
    <mergeCell ref="CL166:DA166"/>
    <mergeCell ref="A162:G162"/>
    <mergeCell ref="H162:BC162"/>
    <mergeCell ref="BD162:BS162"/>
    <mergeCell ref="BT162:CI162"/>
    <mergeCell ref="CJ162:DA162"/>
    <mergeCell ref="A164:DA164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70:G170"/>
    <mergeCell ref="H170:AO170"/>
    <mergeCell ref="AP170:BE170"/>
    <mergeCell ref="BF170:BU170"/>
    <mergeCell ref="BV170:CK170"/>
    <mergeCell ref="CL170:DA170"/>
    <mergeCell ref="A169:G169"/>
    <mergeCell ref="H169:AO169"/>
    <mergeCell ref="AP169:BE169"/>
    <mergeCell ref="BF169:BU169"/>
    <mergeCell ref="BV169:CK169"/>
    <mergeCell ref="CL169:DA169"/>
    <mergeCell ref="A172:G172"/>
    <mergeCell ref="H172:AO172"/>
    <mergeCell ref="AP172:BE172"/>
    <mergeCell ref="BF172:BU172"/>
    <mergeCell ref="BV172:CK172"/>
    <mergeCell ref="CL172:DA172"/>
    <mergeCell ref="A171:G171"/>
    <mergeCell ref="H171:AO171"/>
    <mergeCell ref="AP171:BE171"/>
    <mergeCell ref="BF171:BU171"/>
    <mergeCell ref="BV171:CK171"/>
    <mergeCell ref="CL171:DA171"/>
    <mergeCell ref="A174:G174"/>
    <mergeCell ref="H174:AO174"/>
    <mergeCell ref="AP174:BE174"/>
    <mergeCell ref="BF174:BU174"/>
    <mergeCell ref="BV174:CK174"/>
    <mergeCell ref="CL174:DA174"/>
    <mergeCell ref="A173:G173"/>
    <mergeCell ref="H173:AO173"/>
    <mergeCell ref="AP173:BE173"/>
    <mergeCell ref="BF173:BU173"/>
    <mergeCell ref="BV173:CK173"/>
    <mergeCell ref="CL173:DA173"/>
    <mergeCell ref="A176:G176"/>
    <mergeCell ref="H176:AO176"/>
    <mergeCell ref="AP176:BE176"/>
    <mergeCell ref="BF176:BU176"/>
    <mergeCell ref="BV176:CK176"/>
    <mergeCell ref="CL176:DA176"/>
    <mergeCell ref="A175:G175"/>
    <mergeCell ref="H175:AO175"/>
    <mergeCell ref="AP175:BE175"/>
    <mergeCell ref="BF175:BU175"/>
    <mergeCell ref="BV175:CK175"/>
    <mergeCell ref="CL175:DA175"/>
    <mergeCell ref="A178:G178"/>
    <mergeCell ref="H178:AO178"/>
    <mergeCell ref="AP178:BE178"/>
    <mergeCell ref="BF178:BU178"/>
    <mergeCell ref="BV178:CK178"/>
    <mergeCell ref="CL178:DA178"/>
    <mergeCell ref="A177:G177"/>
    <mergeCell ref="H177:AO177"/>
    <mergeCell ref="AP177:BE177"/>
    <mergeCell ref="BF177:BU177"/>
    <mergeCell ref="BV177:CK177"/>
    <mergeCell ref="CL177:DA177"/>
    <mergeCell ref="A180:G180"/>
    <mergeCell ref="H180:AO180"/>
    <mergeCell ref="AP180:BE180"/>
    <mergeCell ref="BF180:BU180"/>
    <mergeCell ref="BV180:CK180"/>
    <mergeCell ref="CL180:DA180"/>
    <mergeCell ref="A179:G179"/>
    <mergeCell ref="H179:AO179"/>
    <mergeCell ref="AP179:BE179"/>
    <mergeCell ref="BF179:BU179"/>
    <mergeCell ref="BV179:CK179"/>
    <mergeCell ref="CL179:DA179"/>
    <mergeCell ref="A182:G182"/>
    <mergeCell ref="H182:AO182"/>
    <mergeCell ref="AP182:BE182"/>
    <mergeCell ref="BF182:BU182"/>
    <mergeCell ref="BV182:CK182"/>
    <mergeCell ref="CL182:DA182"/>
    <mergeCell ref="A181:G181"/>
    <mergeCell ref="H181:AO181"/>
    <mergeCell ref="AP181:BE181"/>
    <mergeCell ref="BF181:BU181"/>
    <mergeCell ref="BV181:CK181"/>
    <mergeCell ref="CL181:DA181"/>
    <mergeCell ref="A184:G184"/>
    <mergeCell ref="H184:AO184"/>
    <mergeCell ref="AP184:BE184"/>
    <mergeCell ref="BF184:BU184"/>
    <mergeCell ref="BV184:CK184"/>
    <mergeCell ref="CL184:DA184"/>
    <mergeCell ref="A183:G183"/>
    <mergeCell ref="H183:AO183"/>
    <mergeCell ref="AP183:BE183"/>
    <mergeCell ref="BF183:BU183"/>
    <mergeCell ref="BV183:CK183"/>
    <mergeCell ref="CL183:DA183"/>
    <mergeCell ref="A186:G186"/>
    <mergeCell ref="H186:AO186"/>
    <mergeCell ref="AP186:BE186"/>
    <mergeCell ref="BF186:BU186"/>
    <mergeCell ref="BV186:CK186"/>
    <mergeCell ref="CL186:DA186"/>
    <mergeCell ref="A185:G185"/>
    <mergeCell ref="H185:AO185"/>
    <mergeCell ref="AP185:BE185"/>
    <mergeCell ref="BF185:BU185"/>
    <mergeCell ref="BV185:CK185"/>
    <mergeCell ref="CL185:DA185"/>
    <mergeCell ref="A188:G188"/>
    <mergeCell ref="H188:AO188"/>
    <mergeCell ref="AP188:BE188"/>
    <mergeCell ref="BF188:BU188"/>
    <mergeCell ref="BV188:CK188"/>
    <mergeCell ref="CL188:DA188"/>
    <mergeCell ref="A187:G187"/>
    <mergeCell ref="H187:AO187"/>
    <mergeCell ref="AP187:BE187"/>
    <mergeCell ref="BF187:BU187"/>
    <mergeCell ref="BV187:CK187"/>
    <mergeCell ref="CL187:DA187"/>
    <mergeCell ref="A190:G190"/>
    <mergeCell ref="H190:AO190"/>
    <mergeCell ref="AP190:BE190"/>
    <mergeCell ref="BF190:BU190"/>
    <mergeCell ref="BV190:CK190"/>
    <mergeCell ref="CL190:DA190"/>
    <mergeCell ref="A189:G189"/>
    <mergeCell ref="H189:AO189"/>
    <mergeCell ref="AP189:BE189"/>
    <mergeCell ref="BF189:BU189"/>
    <mergeCell ref="BV189:CK189"/>
    <mergeCell ref="CL189:DA189"/>
    <mergeCell ref="A193:DA193"/>
    <mergeCell ref="A195:G195"/>
    <mergeCell ref="H195:BC195"/>
    <mergeCell ref="BD195:BS195"/>
    <mergeCell ref="BT195:CI195"/>
    <mergeCell ref="CJ195:DA195"/>
    <mergeCell ref="A191:G191"/>
    <mergeCell ref="H191:AO191"/>
    <mergeCell ref="AP191:BE191"/>
    <mergeCell ref="BF191:BU191"/>
    <mergeCell ref="BV191:CK191"/>
    <mergeCell ref="CL191:DA191"/>
    <mergeCell ref="A198:G198"/>
    <mergeCell ref="H198:BC198"/>
    <mergeCell ref="BD198:BS198"/>
    <mergeCell ref="BT198:CI198"/>
    <mergeCell ref="CJ198:DA198"/>
    <mergeCell ref="A200:DA200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8:G218"/>
    <mergeCell ref="H218:BC218"/>
    <mergeCell ref="BD218:BS218"/>
    <mergeCell ref="BT218:CI218"/>
    <mergeCell ref="CJ218:DA218"/>
    <mergeCell ref="A220:DA220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24:G224"/>
    <mergeCell ref="H224:BS224"/>
    <mergeCell ref="BT224:CI224"/>
    <mergeCell ref="CJ224:DA224"/>
    <mergeCell ref="A225:G225"/>
    <mergeCell ref="H225:BS225"/>
    <mergeCell ref="BT225:CI225"/>
    <mergeCell ref="CJ225:DA225"/>
    <mergeCell ref="A222:G222"/>
    <mergeCell ref="H222:BS222"/>
    <mergeCell ref="BT222:CI222"/>
    <mergeCell ref="CJ222:DA222"/>
    <mergeCell ref="A223:G223"/>
    <mergeCell ref="H223:BS223"/>
    <mergeCell ref="BT223:CI223"/>
    <mergeCell ref="CJ223:DA223"/>
    <mergeCell ref="A228:G228"/>
    <mergeCell ref="H228:BS228"/>
    <mergeCell ref="BT228:CI228"/>
    <mergeCell ref="CJ228:DA228"/>
    <mergeCell ref="A229:G229"/>
    <mergeCell ref="H229:BS229"/>
    <mergeCell ref="BT229:CI229"/>
    <mergeCell ref="CJ229:DA229"/>
    <mergeCell ref="A226:G226"/>
    <mergeCell ref="H226:BS226"/>
    <mergeCell ref="BT226:CI226"/>
    <mergeCell ref="CJ226:DA226"/>
    <mergeCell ref="A227:G227"/>
    <mergeCell ref="H227:BS227"/>
    <mergeCell ref="BT227:CI227"/>
    <mergeCell ref="CJ227:DA227"/>
    <mergeCell ref="A232:G232"/>
    <mergeCell ref="H232:BS232"/>
    <mergeCell ref="BT232:CI232"/>
    <mergeCell ref="CJ232:DA232"/>
    <mergeCell ref="A233:G233"/>
    <mergeCell ref="H233:BS233"/>
    <mergeCell ref="BT233:CI233"/>
    <mergeCell ref="CJ233:DA233"/>
    <mergeCell ref="A230:G230"/>
    <mergeCell ref="H230:BS230"/>
    <mergeCell ref="BT230:CI230"/>
    <mergeCell ref="CJ230:DA230"/>
    <mergeCell ref="A231:G231"/>
    <mergeCell ref="H231:BS231"/>
    <mergeCell ref="BT231:CI231"/>
    <mergeCell ref="CJ231:DA231"/>
    <mergeCell ref="A236:G236"/>
    <mergeCell ref="H236:BS236"/>
    <mergeCell ref="BT236:CI236"/>
    <mergeCell ref="CJ236:DA236"/>
    <mergeCell ref="A237:G237"/>
    <mergeCell ref="H237:BS237"/>
    <mergeCell ref="BT237:CI237"/>
    <mergeCell ref="CJ237:DA237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40:G240"/>
    <mergeCell ref="H240:BS240"/>
    <mergeCell ref="BT240:CI240"/>
    <mergeCell ref="CJ240:DA240"/>
    <mergeCell ref="A241:G241"/>
    <mergeCell ref="H241:BS241"/>
    <mergeCell ref="BT241:CI241"/>
    <mergeCell ref="CJ241:DA241"/>
    <mergeCell ref="A238:G238"/>
    <mergeCell ref="H238:BS238"/>
    <mergeCell ref="BT238:CI238"/>
    <mergeCell ref="CJ238:DA238"/>
    <mergeCell ref="A239:G239"/>
    <mergeCell ref="H239:BS239"/>
    <mergeCell ref="BT239:CI239"/>
    <mergeCell ref="CJ239:DA239"/>
    <mergeCell ref="A242:G242"/>
    <mergeCell ref="H242:BS242"/>
    <mergeCell ref="BT242:CI242"/>
    <mergeCell ref="CJ242:DA242"/>
    <mergeCell ref="A244:DA244"/>
    <mergeCell ref="A246:G246"/>
    <mergeCell ref="H246:BC246"/>
    <mergeCell ref="BD246:BS246"/>
    <mergeCell ref="BT246:CI246"/>
    <mergeCell ref="CJ246:DA246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2"/>
    <mergeCell ref="H252:BC252"/>
    <mergeCell ref="BD252:BS252"/>
    <mergeCell ref="BT252:CI252"/>
    <mergeCell ref="CJ252:DA252"/>
    <mergeCell ref="A253:G253"/>
    <mergeCell ref="H253:BC253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7:G257"/>
    <mergeCell ref="H257:BC257"/>
    <mergeCell ref="BD257:BS257"/>
    <mergeCell ref="BT257:CI257"/>
    <mergeCell ref="CJ257:DA257"/>
    <mergeCell ref="A259:DA259"/>
    <mergeCell ref="A255:G255"/>
    <mergeCell ref="H255:BC255"/>
    <mergeCell ref="BD255:BS255"/>
    <mergeCell ref="BT255:CI255"/>
    <mergeCell ref="CJ255:DA255"/>
    <mergeCell ref="A256:G256"/>
    <mergeCell ref="H256:BC256"/>
    <mergeCell ref="BD256:BS256"/>
    <mergeCell ref="BT256:CI256"/>
    <mergeCell ref="CJ256:DA256"/>
    <mergeCell ref="A261:G261"/>
    <mergeCell ref="H261:BC261"/>
    <mergeCell ref="BD261:BS261"/>
    <mergeCell ref="BT261:CI261"/>
    <mergeCell ref="CJ261:DA261"/>
    <mergeCell ref="A262:G262"/>
    <mergeCell ref="H262:BC262"/>
    <mergeCell ref="BD262:BS262"/>
    <mergeCell ref="BT262:CI262"/>
    <mergeCell ref="CJ262:DA262"/>
    <mergeCell ref="A263:G263"/>
    <mergeCell ref="H263:BC263"/>
    <mergeCell ref="BD263:BS263"/>
    <mergeCell ref="BT263:CI263"/>
    <mergeCell ref="CJ263:DA263"/>
    <mergeCell ref="A264:G264"/>
    <mergeCell ref="H264:BC264"/>
    <mergeCell ref="BD264:BS264"/>
    <mergeCell ref="BT264:CI264"/>
    <mergeCell ref="CJ264:DA264"/>
    <mergeCell ref="A265:G265"/>
    <mergeCell ref="H265:BC265"/>
    <mergeCell ref="BD265:BS265"/>
    <mergeCell ref="BT265:CI265"/>
    <mergeCell ref="CJ265:DA265"/>
    <mergeCell ref="A266:G266"/>
    <mergeCell ref="H266:BC266"/>
    <mergeCell ref="BD266:BS266"/>
    <mergeCell ref="BT266:CI266"/>
    <mergeCell ref="CJ266:DA266"/>
    <mergeCell ref="A267:G267"/>
    <mergeCell ref="H267:BC267"/>
    <mergeCell ref="BD267:BS267"/>
    <mergeCell ref="BT267:CI267"/>
    <mergeCell ref="CJ267:DA267"/>
    <mergeCell ref="A268:G268"/>
    <mergeCell ref="H268:BC268"/>
    <mergeCell ref="BD268:BS268"/>
    <mergeCell ref="BT268:CI268"/>
    <mergeCell ref="CJ268:DA268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69:G269"/>
    <mergeCell ref="H269:BC269"/>
    <mergeCell ref="BD269:BS269"/>
    <mergeCell ref="BT269:CI269"/>
    <mergeCell ref="CJ269:DA269"/>
    <mergeCell ref="A270:G270"/>
    <mergeCell ref="H270:BC270"/>
    <mergeCell ref="BD270:BS270"/>
    <mergeCell ref="BT270:CI270"/>
    <mergeCell ref="CJ270:DA270"/>
    <mergeCell ref="CJ35:DA35"/>
    <mergeCell ref="CJ278:DA278"/>
    <mergeCell ref="A275:G275"/>
    <mergeCell ref="H275:BC275"/>
    <mergeCell ref="BD275:BS275"/>
    <mergeCell ref="BT275:CI275"/>
    <mergeCell ref="CJ275:DA275"/>
    <mergeCell ref="A35:F35"/>
    <mergeCell ref="G35:AD35"/>
    <mergeCell ref="AE35:AY35"/>
    <mergeCell ref="AZ35:BQ35"/>
    <mergeCell ref="BR35:CI35"/>
    <mergeCell ref="A273:G273"/>
    <mergeCell ref="H273:BC273"/>
    <mergeCell ref="BD273:BS273"/>
    <mergeCell ref="BT273:CI273"/>
    <mergeCell ref="CJ273:DA273"/>
    <mergeCell ref="A274:G274"/>
    <mergeCell ref="H274:BC274"/>
    <mergeCell ref="BD274:BS274"/>
    <mergeCell ref="BT274:CI274"/>
    <mergeCell ref="CJ274:DA274"/>
    <mergeCell ref="A271:G271"/>
    <mergeCell ref="H271:BC271"/>
  </mergeCells>
  <pageMargins left="0.59055118110236227" right="0.51181102362204722" top="0.78740157480314965" bottom="0.39370078740157483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58"/>
  <sheetViews>
    <sheetView view="pageBreakPreview" zoomScale="60" workbookViewId="0">
      <selection activeCell="F25" sqref="F25"/>
    </sheetView>
  </sheetViews>
  <sheetFormatPr defaultRowHeight="18.75"/>
  <cols>
    <col min="1" max="1" width="33.85546875" style="95" customWidth="1"/>
    <col min="2" max="2" width="18" style="95" customWidth="1"/>
    <col min="3" max="3" width="12" style="95" customWidth="1"/>
    <col min="4" max="4" width="13.42578125" style="95" customWidth="1"/>
    <col min="5" max="5" width="23.5703125" style="95" customWidth="1"/>
    <col min="6" max="6" width="19.140625" style="95" customWidth="1"/>
    <col min="7" max="7" width="29.7109375" style="95" customWidth="1"/>
    <col min="8" max="256" width="9.140625" style="95"/>
    <col min="257" max="257" width="33.85546875" style="95" customWidth="1"/>
    <col min="258" max="258" width="18" style="95" customWidth="1"/>
    <col min="259" max="259" width="12" style="95" customWidth="1"/>
    <col min="260" max="260" width="13.42578125" style="95" customWidth="1"/>
    <col min="261" max="261" width="18.140625" style="95" customWidth="1"/>
    <col min="262" max="262" width="19.140625" style="95" customWidth="1"/>
    <col min="263" max="263" width="29.7109375" style="95" customWidth="1"/>
    <col min="264" max="512" width="9.140625" style="95"/>
    <col min="513" max="513" width="33.85546875" style="95" customWidth="1"/>
    <col min="514" max="514" width="18" style="95" customWidth="1"/>
    <col min="515" max="515" width="12" style="95" customWidth="1"/>
    <col min="516" max="516" width="13.42578125" style="95" customWidth="1"/>
    <col min="517" max="517" width="18.140625" style="95" customWidth="1"/>
    <col min="518" max="518" width="19.140625" style="95" customWidth="1"/>
    <col min="519" max="519" width="29.7109375" style="95" customWidth="1"/>
    <col min="520" max="768" width="9.140625" style="95"/>
    <col min="769" max="769" width="33.85546875" style="95" customWidth="1"/>
    <col min="770" max="770" width="18" style="95" customWidth="1"/>
    <col min="771" max="771" width="12" style="95" customWidth="1"/>
    <col min="772" max="772" width="13.42578125" style="95" customWidth="1"/>
    <col min="773" max="773" width="18.140625" style="95" customWidth="1"/>
    <col min="774" max="774" width="19.140625" style="95" customWidth="1"/>
    <col min="775" max="775" width="29.7109375" style="95" customWidth="1"/>
    <col min="776" max="1024" width="9.140625" style="95"/>
    <col min="1025" max="1025" width="33.85546875" style="95" customWidth="1"/>
    <col min="1026" max="1026" width="18" style="95" customWidth="1"/>
    <col min="1027" max="1027" width="12" style="95" customWidth="1"/>
    <col min="1028" max="1028" width="13.42578125" style="95" customWidth="1"/>
    <col min="1029" max="1029" width="18.140625" style="95" customWidth="1"/>
    <col min="1030" max="1030" width="19.140625" style="95" customWidth="1"/>
    <col min="1031" max="1031" width="29.7109375" style="95" customWidth="1"/>
    <col min="1032" max="1280" width="9.140625" style="95"/>
    <col min="1281" max="1281" width="33.85546875" style="95" customWidth="1"/>
    <col min="1282" max="1282" width="18" style="95" customWidth="1"/>
    <col min="1283" max="1283" width="12" style="95" customWidth="1"/>
    <col min="1284" max="1284" width="13.42578125" style="95" customWidth="1"/>
    <col min="1285" max="1285" width="18.140625" style="95" customWidth="1"/>
    <col min="1286" max="1286" width="19.140625" style="95" customWidth="1"/>
    <col min="1287" max="1287" width="29.7109375" style="95" customWidth="1"/>
    <col min="1288" max="1536" width="9.140625" style="95"/>
    <col min="1537" max="1537" width="33.85546875" style="95" customWidth="1"/>
    <col min="1538" max="1538" width="18" style="95" customWidth="1"/>
    <col min="1539" max="1539" width="12" style="95" customWidth="1"/>
    <col min="1540" max="1540" width="13.42578125" style="95" customWidth="1"/>
    <col min="1541" max="1541" width="18.140625" style="95" customWidth="1"/>
    <col min="1542" max="1542" width="19.140625" style="95" customWidth="1"/>
    <col min="1543" max="1543" width="29.7109375" style="95" customWidth="1"/>
    <col min="1544" max="1792" width="9.140625" style="95"/>
    <col min="1793" max="1793" width="33.85546875" style="95" customWidth="1"/>
    <col min="1794" max="1794" width="18" style="95" customWidth="1"/>
    <col min="1795" max="1795" width="12" style="95" customWidth="1"/>
    <col min="1796" max="1796" width="13.42578125" style="95" customWidth="1"/>
    <col min="1797" max="1797" width="18.140625" style="95" customWidth="1"/>
    <col min="1798" max="1798" width="19.140625" style="95" customWidth="1"/>
    <col min="1799" max="1799" width="29.7109375" style="95" customWidth="1"/>
    <col min="1800" max="2048" width="9.140625" style="95"/>
    <col min="2049" max="2049" width="33.85546875" style="95" customWidth="1"/>
    <col min="2050" max="2050" width="18" style="95" customWidth="1"/>
    <col min="2051" max="2051" width="12" style="95" customWidth="1"/>
    <col min="2052" max="2052" width="13.42578125" style="95" customWidth="1"/>
    <col min="2053" max="2053" width="18.140625" style="95" customWidth="1"/>
    <col min="2054" max="2054" width="19.140625" style="95" customWidth="1"/>
    <col min="2055" max="2055" width="29.7109375" style="95" customWidth="1"/>
    <col min="2056" max="2304" width="9.140625" style="95"/>
    <col min="2305" max="2305" width="33.85546875" style="95" customWidth="1"/>
    <col min="2306" max="2306" width="18" style="95" customWidth="1"/>
    <col min="2307" max="2307" width="12" style="95" customWidth="1"/>
    <col min="2308" max="2308" width="13.42578125" style="95" customWidth="1"/>
    <col min="2309" max="2309" width="18.140625" style="95" customWidth="1"/>
    <col min="2310" max="2310" width="19.140625" style="95" customWidth="1"/>
    <col min="2311" max="2311" width="29.7109375" style="95" customWidth="1"/>
    <col min="2312" max="2560" width="9.140625" style="95"/>
    <col min="2561" max="2561" width="33.85546875" style="95" customWidth="1"/>
    <col min="2562" max="2562" width="18" style="95" customWidth="1"/>
    <col min="2563" max="2563" width="12" style="95" customWidth="1"/>
    <col min="2564" max="2564" width="13.42578125" style="95" customWidth="1"/>
    <col min="2565" max="2565" width="18.140625" style="95" customWidth="1"/>
    <col min="2566" max="2566" width="19.140625" style="95" customWidth="1"/>
    <col min="2567" max="2567" width="29.7109375" style="95" customWidth="1"/>
    <col min="2568" max="2816" width="9.140625" style="95"/>
    <col min="2817" max="2817" width="33.85546875" style="95" customWidth="1"/>
    <col min="2818" max="2818" width="18" style="95" customWidth="1"/>
    <col min="2819" max="2819" width="12" style="95" customWidth="1"/>
    <col min="2820" max="2820" width="13.42578125" style="95" customWidth="1"/>
    <col min="2821" max="2821" width="18.140625" style="95" customWidth="1"/>
    <col min="2822" max="2822" width="19.140625" style="95" customWidth="1"/>
    <col min="2823" max="2823" width="29.7109375" style="95" customWidth="1"/>
    <col min="2824" max="3072" width="9.140625" style="95"/>
    <col min="3073" max="3073" width="33.85546875" style="95" customWidth="1"/>
    <col min="3074" max="3074" width="18" style="95" customWidth="1"/>
    <col min="3075" max="3075" width="12" style="95" customWidth="1"/>
    <col min="3076" max="3076" width="13.42578125" style="95" customWidth="1"/>
    <col min="3077" max="3077" width="18.140625" style="95" customWidth="1"/>
    <col min="3078" max="3078" width="19.140625" style="95" customWidth="1"/>
    <col min="3079" max="3079" width="29.7109375" style="95" customWidth="1"/>
    <col min="3080" max="3328" width="9.140625" style="95"/>
    <col min="3329" max="3329" width="33.85546875" style="95" customWidth="1"/>
    <col min="3330" max="3330" width="18" style="95" customWidth="1"/>
    <col min="3331" max="3331" width="12" style="95" customWidth="1"/>
    <col min="3332" max="3332" width="13.42578125" style="95" customWidth="1"/>
    <col min="3333" max="3333" width="18.140625" style="95" customWidth="1"/>
    <col min="3334" max="3334" width="19.140625" style="95" customWidth="1"/>
    <col min="3335" max="3335" width="29.7109375" style="95" customWidth="1"/>
    <col min="3336" max="3584" width="9.140625" style="95"/>
    <col min="3585" max="3585" width="33.85546875" style="95" customWidth="1"/>
    <col min="3586" max="3586" width="18" style="95" customWidth="1"/>
    <col min="3587" max="3587" width="12" style="95" customWidth="1"/>
    <col min="3588" max="3588" width="13.42578125" style="95" customWidth="1"/>
    <col min="3589" max="3589" width="18.140625" style="95" customWidth="1"/>
    <col min="3590" max="3590" width="19.140625" style="95" customWidth="1"/>
    <col min="3591" max="3591" width="29.7109375" style="95" customWidth="1"/>
    <col min="3592" max="3840" width="9.140625" style="95"/>
    <col min="3841" max="3841" width="33.85546875" style="95" customWidth="1"/>
    <col min="3842" max="3842" width="18" style="95" customWidth="1"/>
    <col min="3843" max="3843" width="12" style="95" customWidth="1"/>
    <col min="3844" max="3844" width="13.42578125" style="95" customWidth="1"/>
    <col min="3845" max="3845" width="18.140625" style="95" customWidth="1"/>
    <col min="3846" max="3846" width="19.140625" style="95" customWidth="1"/>
    <col min="3847" max="3847" width="29.7109375" style="95" customWidth="1"/>
    <col min="3848" max="4096" width="9.140625" style="95"/>
    <col min="4097" max="4097" width="33.85546875" style="95" customWidth="1"/>
    <col min="4098" max="4098" width="18" style="95" customWidth="1"/>
    <col min="4099" max="4099" width="12" style="95" customWidth="1"/>
    <col min="4100" max="4100" width="13.42578125" style="95" customWidth="1"/>
    <col min="4101" max="4101" width="18.140625" style="95" customWidth="1"/>
    <col min="4102" max="4102" width="19.140625" style="95" customWidth="1"/>
    <col min="4103" max="4103" width="29.7109375" style="95" customWidth="1"/>
    <col min="4104" max="4352" width="9.140625" style="95"/>
    <col min="4353" max="4353" width="33.85546875" style="95" customWidth="1"/>
    <col min="4354" max="4354" width="18" style="95" customWidth="1"/>
    <col min="4355" max="4355" width="12" style="95" customWidth="1"/>
    <col min="4356" max="4356" width="13.42578125" style="95" customWidth="1"/>
    <col min="4357" max="4357" width="18.140625" style="95" customWidth="1"/>
    <col min="4358" max="4358" width="19.140625" style="95" customWidth="1"/>
    <col min="4359" max="4359" width="29.7109375" style="95" customWidth="1"/>
    <col min="4360" max="4608" width="9.140625" style="95"/>
    <col min="4609" max="4609" width="33.85546875" style="95" customWidth="1"/>
    <col min="4610" max="4610" width="18" style="95" customWidth="1"/>
    <col min="4611" max="4611" width="12" style="95" customWidth="1"/>
    <col min="4612" max="4612" width="13.42578125" style="95" customWidth="1"/>
    <col min="4613" max="4613" width="18.140625" style="95" customWidth="1"/>
    <col min="4614" max="4614" width="19.140625" style="95" customWidth="1"/>
    <col min="4615" max="4615" width="29.7109375" style="95" customWidth="1"/>
    <col min="4616" max="4864" width="9.140625" style="95"/>
    <col min="4865" max="4865" width="33.85546875" style="95" customWidth="1"/>
    <col min="4866" max="4866" width="18" style="95" customWidth="1"/>
    <col min="4867" max="4867" width="12" style="95" customWidth="1"/>
    <col min="4868" max="4868" width="13.42578125" style="95" customWidth="1"/>
    <col min="4869" max="4869" width="18.140625" style="95" customWidth="1"/>
    <col min="4870" max="4870" width="19.140625" style="95" customWidth="1"/>
    <col min="4871" max="4871" width="29.7109375" style="95" customWidth="1"/>
    <col min="4872" max="5120" width="9.140625" style="95"/>
    <col min="5121" max="5121" width="33.85546875" style="95" customWidth="1"/>
    <col min="5122" max="5122" width="18" style="95" customWidth="1"/>
    <col min="5123" max="5123" width="12" style="95" customWidth="1"/>
    <col min="5124" max="5124" width="13.42578125" style="95" customWidth="1"/>
    <col min="5125" max="5125" width="18.140625" style="95" customWidth="1"/>
    <col min="5126" max="5126" width="19.140625" style="95" customWidth="1"/>
    <col min="5127" max="5127" width="29.7109375" style="95" customWidth="1"/>
    <col min="5128" max="5376" width="9.140625" style="95"/>
    <col min="5377" max="5377" width="33.85546875" style="95" customWidth="1"/>
    <col min="5378" max="5378" width="18" style="95" customWidth="1"/>
    <col min="5379" max="5379" width="12" style="95" customWidth="1"/>
    <col min="5380" max="5380" width="13.42578125" style="95" customWidth="1"/>
    <col min="5381" max="5381" width="18.140625" style="95" customWidth="1"/>
    <col min="5382" max="5382" width="19.140625" style="95" customWidth="1"/>
    <col min="5383" max="5383" width="29.7109375" style="95" customWidth="1"/>
    <col min="5384" max="5632" width="9.140625" style="95"/>
    <col min="5633" max="5633" width="33.85546875" style="95" customWidth="1"/>
    <col min="5634" max="5634" width="18" style="95" customWidth="1"/>
    <col min="5635" max="5635" width="12" style="95" customWidth="1"/>
    <col min="5636" max="5636" width="13.42578125" style="95" customWidth="1"/>
    <col min="5637" max="5637" width="18.140625" style="95" customWidth="1"/>
    <col min="5638" max="5638" width="19.140625" style="95" customWidth="1"/>
    <col min="5639" max="5639" width="29.7109375" style="95" customWidth="1"/>
    <col min="5640" max="5888" width="9.140625" style="95"/>
    <col min="5889" max="5889" width="33.85546875" style="95" customWidth="1"/>
    <col min="5890" max="5890" width="18" style="95" customWidth="1"/>
    <col min="5891" max="5891" width="12" style="95" customWidth="1"/>
    <col min="5892" max="5892" width="13.42578125" style="95" customWidth="1"/>
    <col min="5893" max="5893" width="18.140625" style="95" customWidth="1"/>
    <col min="5894" max="5894" width="19.140625" style="95" customWidth="1"/>
    <col min="5895" max="5895" width="29.7109375" style="95" customWidth="1"/>
    <col min="5896" max="6144" width="9.140625" style="95"/>
    <col min="6145" max="6145" width="33.85546875" style="95" customWidth="1"/>
    <col min="6146" max="6146" width="18" style="95" customWidth="1"/>
    <col min="6147" max="6147" width="12" style="95" customWidth="1"/>
    <col min="6148" max="6148" width="13.42578125" style="95" customWidth="1"/>
    <col min="6149" max="6149" width="18.140625" style="95" customWidth="1"/>
    <col min="6150" max="6150" width="19.140625" style="95" customWidth="1"/>
    <col min="6151" max="6151" width="29.7109375" style="95" customWidth="1"/>
    <col min="6152" max="6400" width="9.140625" style="95"/>
    <col min="6401" max="6401" width="33.85546875" style="95" customWidth="1"/>
    <col min="6402" max="6402" width="18" style="95" customWidth="1"/>
    <col min="6403" max="6403" width="12" style="95" customWidth="1"/>
    <col min="6404" max="6404" width="13.42578125" style="95" customWidth="1"/>
    <col min="6405" max="6405" width="18.140625" style="95" customWidth="1"/>
    <col min="6406" max="6406" width="19.140625" style="95" customWidth="1"/>
    <col min="6407" max="6407" width="29.7109375" style="95" customWidth="1"/>
    <col min="6408" max="6656" width="9.140625" style="95"/>
    <col min="6657" max="6657" width="33.85546875" style="95" customWidth="1"/>
    <col min="6658" max="6658" width="18" style="95" customWidth="1"/>
    <col min="6659" max="6659" width="12" style="95" customWidth="1"/>
    <col min="6660" max="6660" width="13.42578125" style="95" customWidth="1"/>
    <col min="6661" max="6661" width="18.140625" style="95" customWidth="1"/>
    <col min="6662" max="6662" width="19.140625" style="95" customWidth="1"/>
    <col min="6663" max="6663" width="29.7109375" style="95" customWidth="1"/>
    <col min="6664" max="6912" width="9.140625" style="95"/>
    <col min="6913" max="6913" width="33.85546875" style="95" customWidth="1"/>
    <col min="6914" max="6914" width="18" style="95" customWidth="1"/>
    <col min="6915" max="6915" width="12" style="95" customWidth="1"/>
    <col min="6916" max="6916" width="13.42578125" style="95" customWidth="1"/>
    <col min="6917" max="6917" width="18.140625" style="95" customWidth="1"/>
    <col min="6918" max="6918" width="19.140625" style="95" customWidth="1"/>
    <col min="6919" max="6919" width="29.7109375" style="95" customWidth="1"/>
    <col min="6920" max="7168" width="9.140625" style="95"/>
    <col min="7169" max="7169" width="33.85546875" style="95" customWidth="1"/>
    <col min="7170" max="7170" width="18" style="95" customWidth="1"/>
    <col min="7171" max="7171" width="12" style="95" customWidth="1"/>
    <col min="7172" max="7172" width="13.42578125" style="95" customWidth="1"/>
    <col min="7173" max="7173" width="18.140625" style="95" customWidth="1"/>
    <col min="7174" max="7174" width="19.140625" style="95" customWidth="1"/>
    <col min="7175" max="7175" width="29.7109375" style="95" customWidth="1"/>
    <col min="7176" max="7424" width="9.140625" style="95"/>
    <col min="7425" max="7425" width="33.85546875" style="95" customWidth="1"/>
    <col min="7426" max="7426" width="18" style="95" customWidth="1"/>
    <col min="7427" max="7427" width="12" style="95" customWidth="1"/>
    <col min="7428" max="7428" width="13.42578125" style="95" customWidth="1"/>
    <col min="7429" max="7429" width="18.140625" style="95" customWidth="1"/>
    <col min="7430" max="7430" width="19.140625" style="95" customWidth="1"/>
    <col min="7431" max="7431" width="29.7109375" style="95" customWidth="1"/>
    <col min="7432" max="7680" width="9.140625" style="95"/>
    <col min="7681" max="7681" width="33.85546875" style="95" customWidth="1"/>
    <col min="7682" max="7682" width="18" style="95" customWidth="1"/>
    <col min="7683" max="7683" width="12" style="95" customWidth="1"/>
    <col min="7684" max="7684" width="13.42578125" style="95" customWidth="1"/>
    <col min="7685" max="7685" width="18.140625" style="95" customWidth="1"/>
    <col min="7686" max="7686" width="19.140625" style="95" customWidth="1"/>
    <col min="7687" max="7687" width="29.7109375" style="95" customWidth="1"/>
    <col min="7688" max="7936" width="9.140625" style="95"/>
    <col min="7937" max="7937" width="33.85546875" style="95" customWidth="1"/>
    <col min="7938" max="7938" width="18" style="95" customWidth="1"/>
    <col min="7939" max="7939" width="12" style="95" customWidth="1"/>
    <col min="7940" max="7940" width="13.42578125" style="95" customWidth="1"/>
    <col min="7941" max="7941" width="18.140625" style="95" customWidth="1"/>
    <col min="7942" max="7942" width="19.140625" style="95" customWidth="1"/>
    <col min="7943" max="7943" width="29.7109375" style="95" customWidth="1"/>
    <col min="7944" max="8192" width="9.140625" style="95"/>
    <col min="8193" max="8193" width="33.85546875" style="95" customWidth="1"/>
    <col min="8194" max="8194" width="18" style="95" customWidth="1"/>
    <col min="8195" max="8195" width="12" style="95" customWidth="1"/>
    <col min="8196" max="8196" width="13.42578125" style="95" customWidth="1"/>
    <col min="8197" max="8197" width="18.140625" style="95" customWidth="1"/>
    <col min="8198" max="8198" width="19.140625" style="95" customWidth="1"/>
    <col min="8199" max="8199" width="29.7109375" style="95" customWidth="1"/>
    <col min="8200" max="8448" width="9.140625" style="95"/>
    <col min="8449" max="8449" width="33.85546875" style="95" customWidth="1"/>
    <col min="8450" max="8450" width="18" style="95" customWidth="1"/>
    <col min="8451" max="8451" width="12" style="95" customWidth="1"/>
    <col min="8452" max="8452" width="13.42578125" style="95" customWidth="1"/>
    <col min="8453" max="8453" width="18.140625" style="95" customWidth="1"/>
    <col min="8454" max="8454" width="19.140625" style="95" customWidth="1"/>
    <col min="8455" max="8455" width="29.7109375" style="95" customWidth="1"/>
    <col min="8456" max="8704" width="9.140625" style="95"/>
    <col min="8705" max="8705" width="33.85546875" style="95" customWidth="1"/>
    <col min="8706" max="8706" width="18" style="95" customWidth="1"/>
    <col min="8707" max="8707" width="12" style="95" customWidth="1"/>
    <col min="8708" max="8708" width="13.42578125" style="95" customWidth="1"/>
    <col min="8709" max="8709" width="18.140625" style="95" customWidth="1"/>
    <col min="8710" max="8710" width="19.140625" style="95" customWidth="1"/>
    <col min="8711" max="8711" width="29.7109375" style="95" customWidth="1"/>
    <col min="8712" max="8960" width="9.140625" style="95"/>
    <col min="8961" max="8961" width="33.85546875" style="95" customWidth="1"/>
    <col min="8962" max="8962" width="18" style="95" customWidth="1"/>
    <col min="8963" max="8963" width="12" style="95" customWidth="1"/>
    <col min="8964" max="8964" width="13.42578125" style="95" customWidth="1"/>
    <col min="8965" max="8965" width="18.140625" style="95" customWidth="1"/>
    <col min="8966" max="8966" width="19.140625" style="95" customWidth="1"/>
    <col min="8967" max="8967" width="29.7109375" style="95" customWidth="1"/>
    <col min="8968" max="9216" width="9.140625" style="95"/>
    <col min="9217" max="9217" width="33.85546875" style="95" customWidth="1"/>
    <col min="9218" max="9218" width="18" style="95" customWidth="1"/>
    <col min="9219" max="9219" width="12" style="95" customWidth="1"/>
    <col min="9220" max="9220" width="13.42578125" style="95" customWidth="1"/>
    <col min="9221" max="9221" width="18.140625" style="95" customWidth="1"/>
    <col min="9222" max="9222" width="19.140625" style="95" customWidth="1"/>
    <col min="9223" max="9223" width="29.7109375" style="95" customWidth="1"/>
    <col min="9224" max="9472" width="9.140625" style="95"/>
    <col min="9473" max="9473" width="33.85546875" style="95" customWidth="1"/>
    <col min="9474" max="9474" width="18" style="95" customWidth="1"/>
    <col min="9475" max="9475" width="12" style="95" customWidth="1"/>
    <col min="9476" max="9476" width="13.42578125" style="95" customWidth="1"/>
    <col min="9477" max="9477" width="18.140625" style="95" customWidth="1"/>
    <col min="9478" max="9478" width="19.140625" style="95" customWidth="1"/>
    <col min="9479" max="9479" width="29.7109375" style="95" customWidth="1"/>
    <col min="9480" max="9728" width="9.140625" style="95"/>
    <col min="9729" max="9729" width="33.85546875" style="95" customWidth="1"/>
    <col min="9730" max="9730" width="18" style="95" customWidth="1"/>
    <col min="9731" max="9731" width="12" style="95" customWidth="1"/>
    <col min="9732" max="9732" width="13.42578125" style="95" customWidth="1"/>
    <col min="9733" max="9733" width="18.140625" style="95" customWidth="1"/>
    <col min="9734" max="9734" width="19.140625" style="95" customWidth="1"/>
    <col min="9735" max="9735" width="29.7109375" style="95" customWidth="1"/>
    <col min="9736" max="9984" width="9.140625" style="95"/>
    <col min="9985" max="9985" width="33.85546875" style="95" customWidth="1"/>
    <col min="9986" max="9986" width="18" style="95" customWidth="1"/>
    <col min="9987" max="9987" width="12" style="95" customWidth="1"/>
    <col min="9988" max="9988" width="13.42578125" style="95" customWidth="1"/>
    <col min="9989" max="9989" width="18.140625" style="95" customWidth="1"/>
    <col min="9990" max="9990" width="19.140625" style="95" customWidth="1"/>
    <col min="9991" max="9991" width="29.7109375" style="95" customWidth="1"/>
    <col min="9992" max="10240" width="9.140625" style="95"/>
    <col min="10241" max="10241" width="33.85546875" style="95" customWidth="1"/>
    <col min="10242" max="10242" width="18" style="95" customWidth="1"/>
    <col min="10243" max="10243" width="12" style="95" customWidth="1"/>
    <col min="10244" max="10244" width="13.42578125" style="95" customWidth="1"/>
    <col min="10245" max="10245" width="18.140625" style="95" customWidth="1"/>
    <col min="10246" max="10246" width="19.140625" style="95" customWidth="1"/>
    <col min="10247" max="10247" width="29.7109375" style="95" customWidth="1"/>
    <col min="10248" max="10496" width="9.140625" style="95"/>
    <col min="10497" max="10497" width="33.85546875" style="95" customWidth="1"/>
    <col min="10498" max="10498" width="18" style="95" customWidth="1"/>
    <col min="10499" max="10499" width="12" style="95" customWidth="1"/>
    <col min="10500" max="10500" width="13.42578125" style="95" customWidth="1"/>
    <col min="10501" max="10501" width="18.140625" style="95" customWidth="1"/>
    <col min="10502" max="10502" width="19.140625" style="95" customWidth="1"/>
    <col min="10503" max="10503" width="29.7109375" style="95" customWidth="1"/>
    <col min="10504" max="10752" width="9.140625" style="95"/>
    <col min="10753" max="10753" width="33.85546875" style="95" customWidth="1"/>
    <col min="10754" max="10754" width="18" style="95" customWidth="1"/>
    <col min="10755" max="10755" width="12" style="95" customWidth="1"/>
    <col min="10756" max="10756" width="13.42578125" style="95" customWidth="1"/>
    <col min="10757" max="10757" width="18.140625" style="95" customWidth="1"/>
    <col min="10758" max="10758" width="19.140625" style="95" customWidth="1"/>
    <col min="10759" max="10759" width="29.7109375" style="95" customWidth="1"/>
    <col min="10760" max="11008" width="9.140625" style="95"/>
    <col min="11009" max="11009" width="33.85546875" style="95" customWidth="1"/>
    <col min="11010" max="11010" width="18" style="95" customWidth="1"/>
    <col min="11011" max="11011" width="12" style="95" customWidth="1"/>
    <col min="11012" max="11012" width="13.42578125" style="95" customWidth="1"/>
    <col min="11013" max="11013" width="18.140625" style="95" customWidth="1"/>
    <col min="11014" max="11014" width="19.140625" style="95" customWidth="1"/>
    <col min="11015" max="11015" width="29.7109375" style="95" customWidth="1"/>
    <col min="11016" max="11264" width="9.140625" style="95"/>
    <col min="11265" max="11265" width="33.85546875" style="95" customWidth="1"/>
    <col min="11266" max="11266" width="18" style="95" customWidth="1"/>
    <col min="11267" max="11267" width="12" style="95" customWidth="1"/>
    <col min="11268" max="11268" width="13.42578125" style="95" customWidth="1"/>
    <col min="11269" max="11269" width="18.140625" style="95" customWidth="1"/>
    <col min="11270" max="11270" width="19.140625" style="95" customWidth="1"/>
    <col min="11271" max="11271" width="29.7109375" style="95" customWidth="1"/>
    <col min="11272" max="11520" width="9.140625" style="95"/>
    <col min="11521" max="11521" width="33.85546875" style="95" customWidth="1"/>
    <col min="11522" max="11522" width="18" style="95" customWidth="1"/>
    <col min="11523" max="11523" width="12" style="95" customWidth="1"/>
    <col min="11524" max="11524" width="13.42578125" style="95" customWidth="1"/>
    <col min="11525" max="11525" width="18.140625" style="95" customWidth="1"/>
    <col min="11526" max="11526" width="19.140625" style="95" customWidth="1"/>
    <col min="11527" max="11527" width="29.7109375" style="95" customWidth="1"/>
    <col min="11528" max="11776" width="9.140625" style="95"/>
    <col min="11777" max="11777" width="33.85546875" style="95" customWidth="1"/>
    <col min="11778" max="11778" width="18" style="95" customWidth="1"/>
    <col min="11779" max="11779" width="12" style="95" customWidth="1"/>
    <col min="11780" max="11780" width="13.42578125" style="95" customWidth="1"/>
    <col min="11781" max="11781" width="18.140625" style="95" customWidth="1"/>
    <col min="11782" max="11782" width="19.140625" style="95" customWidth="1"/>
    <col min="11783" max="11783" width="29.7109375" style="95" customWidth="1"/>
    <col min="11784" max="12032" width="9.140625" style="95"/>
    <col min="12033" max="12033" width="33.85546875" style="95" customWidth="1"/>
    <col min="12034" max="12034" width="18" style="95" customWidth="1"/>
    <col min="12035" max="12035" width="12" style="95" customWidth="1"/>
    <col min="12036" max="12036" width="13.42578125" style="95" customWidth="1"/>
    <col min="12037" max="12037" width="18.140625" style="95" customWidth="1"/>
    <col min="12038" max="12038" width="19.140625" style="95" customWidth="1"/>
    <col min="12039" max="12039" width="29.7109375" style="95" customWidth="1"/>
    <col min="12040" max="12288" width="9.140625" style="95"/>
    <col min="12289" max="12289" width="33.85546875" style="95" customWidth="1"/>
    <col min="12290" max="12290" width="18" style="95" customWidth="1"/>
    <col min="12291" max="12291" width="12" style="95" customWidth="1"/>
    <col min="12292" max="12292" width="13.42578125" style="95" customWidth="1"/>
    <col min="12293" max="12293" width="18.140625" style="95" customWidth="1"/>
    <col min="12294" max="12294" width="19.140625" style="95" customWidth="1"/>
    <col min="12295" max="12295" width="29.7109375" style="95" customWidth="1"/>
    <col min="12296" max="12544" width="9.140625" style="95"/>
    <col min="12545" max="12545" width="33.85546875" style="95" customWidth="1"/>
    <col min="12546" max="12546" width="18" style="95" customWidth="1"/>
    <col min="12547" max="12547" width="12" style="95" customWidth="1"/>
    <col min="12548" max="12548" width="13.42578125" style="95" customWidth="1"/>
    <col min="12549" max="12549" width="18.140625" style="95" customWidth="1"/>
    <col min="12550" max="12550" width="19.140625" style="95" customWidth="1"/>
    <col min="12551" max="12551" width="29.7109375" style="95" customWidth="1"/>
    <col min="12552" max="12800" width="9.140625" style="95"/>
    <col min="12801" max="12801" width="33.85546875" style="95" customWidth="1"/>
    <col min="12802" max="12802" width="18" style="95" customWidth="1"/>
    <col min="12803" max="12803" width="12" style="95" customWidth="1"/>
    <col min="12804" max="12804" width="13.42578125" style="95" customWidth="1"/>
    <col min="12805" max="12805" width="18.140625" style="95" customWidth="1"/>
    <col min="12806" max="12806" width="19.140625" style="95" customWidth="1"/>
    <col min="12807" max="12807" width="29.7109375" style="95" customWidth="1"/>
    <col min="12808" max="13056" width="9.140625" style="95"/>
    <col min="13057" max="13057" width="33.85546875" style="95" customWidth="1"/>
    <col min="13058" max="13058" width="18" style="95" customWidth="1"/>
    <col min="13059" max="13059" width="12" style="95" customWidth="1"/>
    <col min="13060" max="13060" width="13.42578125" style="95" customWidth="1"/>
    <col min="13061" max="13061" width="18.140625" style="95" customWidth="1"/>
    <col min="13062" max="13062" width="19.140625" style="95" customWidth="1"/>
    <col min="13063" max="13063" width="29.7109375" style="95" customWidth="1"/>
    <col min="13064" max="13312" width="9.140625" style="95"/>
    <col min="13313" max="13313" width="33.85546875" style="95" customWidth="1"/>
    <col min="13314" max="13314" width="18" style="95" customWidth="1"/>
    <col min="13315" max="13315" width="12" style="95" customWidth="1"/>
    <col min="13316" max="13316" width="13.42578125" style="95" customWidth="1"/>
    <col min="13317" max="13317" width="18.140625" style="95" customWidth="1"/>
    <col min="13318" max="13318" width="19.140625" style="95" customWidth="1"/>
    <col min="13319" max="13319" width="29.7109375" style="95" customWidth="1"/>
    <col min="13320" max="13568" width="9.140625" style="95"/>
    <col min="13569" max="13569" width="33.85546875" style="95" customWidth="1"/>
    <col min="13570" max="13570" width="18" style="95" customWidth="1"/>
    <col min="13571" max="13571" width="12" style="95" customWidth="1"/>
    <col min="13572" max="13572" width="13.42578125" style="95" customWidth="1"/>
    <col min="13573" max="13573" width="18.140625" style="95" customWidth="1"/>
    <col min="13574" max="13574" width="19.140625" style="95" customWidth="1"/>
    <col min="13575" max="13575" width="29.7109375" style="95" customWidth="1"/>
    <col min="13576" max="13824" width="9.140625" style="95"/>
    <col min="13825" max="13825" width="33.85546875" style="95" customWidth="1"/>
    <col min="13826" max="13826" width="18" style="95" customWidth="1"/>
    <col min="13827" max="13827" width="12" style="95" customWidth="1"/>
    <col min="13828" max="13828" width="13.42578125" style="95" customWidth="1"/>
    <col min="13829" max="13829" width="18.140625" style="95" customWidth="1"/>
    <col min="13830" max="13830" width="19.140625" style="95" customWidth="1"/>
    <col min="13831" max="13831" width="29.7109375" style="95" customWidth="1"/>
    <col min="13832" max="14080" width="9.140625" style="95"/>
    <col min="14081" max="14081" width="33.85546875" style="95" customWidth="1"/>
    <col min="14082" max="14082" width="18" style="95" customWidth="1"/>
    <col min="14083" max="14083" width="12" style="95" customWidth="1"/>
    <col min="14084" max="14084" width="13.42578125" style="95" customWidth="1"/>
    <col min="14085" max="14085" width="18.140625" style="95" customWidth="1"/>
    <col min="14086" max="14086" width="19.140625" style="95" customWidth="1"/>
    <col min="14087" max="14087" width="29.7109375" style="95" customWidth="1"/>
    <col min="14088" max="14336" width="9.140625" style="95"/>
    <col min="14337" max="14337" width="33.85546875" style="95" customWidth="1"/>
    <col min="14338" max="14338" width="18" style="95" customWidth="1"/>
    <col min="14339" max="14339" width="12" style="95" customWidth="1"/>
    <col min="14340" max="14340" width="13.42578125" style="95" customWidth="1"/>
    <col min="14341" max="14341" width="18.140625" style="95" customWidth="1"/>
    <col min="14342" max="14342" width="19.140625" style="95" customWidth="1"/>
    <col min="14343" max="14343" width="29.7109375" style="95" customWidth="1"/>
    <col min="14344" max="14592" width="9.140625" style="95"/>
    <col min="14593" max="14593" width="33.85546875" style="95" customWidth="1"/>
    <col min="14594" max="14594" width="18" style="95" customWidth="1"/>
    <col min="14595" max="14595" width="12" style="95" customWidth="1"/>
    <col min="14596" max="14596" width="13.42578125" style="95" customWidth="1"/>
    <col min="14597" max="14597" width="18.140625" style="95" customWidth="1"/>
    <col min="14598" max="14598" width="19.140625" style="95" customWidth="1"/>
    <col min="14599" max="14599" width="29.7109375" style="95" customWidth="1"/>
    <col min="14600" max="14848" width="9.140625" style="95"/>
    <col min="14849" max="14849" width="33.85546875" style="95" customWidth="1"/>
    <col min="14850" max="14850" width="18" style="95" customWidth="1"/>
    <col min="14851" max="14851" width="12" style="95" customWidth="1"/>
    <col min="14852" max="14852" width="13.42578125" style="95" customWidth="1"/>
    <col min="14853" max="14853" width="18.140625" style="95" customWidth="1"/>
    <col min="14854" max="14854" width="19.140625" style="95" customWidth="1"/>
    <col min="14855" max="14855" width="29.7109375" style="95" customWidth="1"/>
    <col min="14856" max="15104" width="9.140625" style="95"/>
    <col min="15105" max="15105" width="33.85546875" style="95" customWidth="1"/>
    <col min="15106" max="15106" width="18" style="95" customWidth="1"/>
    <col min="15107" max="15107" width="12" style="95" customWidth="1"/>
    <col min="15108" max="15108" width="13.42578125" style="95" customWidth="1"/>
    <col min="15109" max="15109" width="18.140625" style="95" customWidth="1"/>
    <col min="15110" max="15110" width="19.140625" style="95" customWidth="1"/>
    <col min="15111" max="15111" width="29.7109375" style="95" customWidth="1"/>
    <col min="15112" max="15360" width="9.140625" style="95"/>
    <col min="15361" max="15361" width="33.85546875" style="95" customWidth="1"/>
    <col min="15362" max="15362" width="18" style="95" customWidth="1"/>
    <col min="15363" max="15363" width="12" style="95" customWidth="1"/>
    <col min="15364" max="15364" width="13.42578125" style="95" customWidth="1"/>
    <col min="15365" max="15365" width="18.140625" style="95" customWidth="1"/>
    <col min="15366" max="15366" width="19.140625" style="95" customWidth="1"/>
    <col min="15367" max="15367" width="29.7109375" style="95" customWidth="1"/>
    <col min="15368" max="15616" width="9.140625" style="95"/>
    <col min="15617" max="15617" width="33.85546875" style="95" customWidth="1"/>
    <col min="15618" max="15618" width="18" style="95" customWidth="1"/>
    <col min="15619" max="15619" width="12" style="95" customWidth="1"/>
    <col min="15620" max="15620" width="13.42578125" style="95" customWidth="1"/>
    <col min="15621" max="15621" width="18.140625" style="95" customWidth="1"/>
    <col min="15622" max="15622" width="19.140625" style="95" customWidth="1"/>
    <col min="15623" max="15623" width="29.7109375" style="95" customWidth="1"/>
    <col min="15624" max="15872" width="9.140625" style="95"/>
    <col min="15873" max="15873" width="33.85546875" style="95" customWidth="1"/>
    <col min="15874" max="15874" width="18" style="95" customWidth="1"/>
    <col min="15875" max="15875" width="12" style="95" customWidth="1"/>
    <col min="15876" max="15876" width="13.42578125" style="95" customWidth="1"/>
    <col min="15877" max="15877" width="18.140625" style="95" customWidth="1"/>
    <col min="15878" max="15878" width="19.140625" style="95" customWidth="1"/>
    <col min="15879" max="15879" width="29.7109375" style="95" customWidth="1"/>
    <col min="15880" max="16128" width="9.140625" style="95"/>
    <col min="16129" max="16129" width="33.85546875" style="95" customWidth="1"/>
    <col min="16130" max="16130" width="18" style="95" customWidth="1"/>
    <col min="16131" max="16131" width="12" style="95" customWidth="1"/>
    <col min="16132" max="16132" width="13.42578125" style="95" customWidth="1"/>
    <col min="16133" max="16133" width="18.140625" style="95" customWidth="1"/>
    <col min="16134" max="16134" width="19.140625" style="95" customWidth="1"/>
    <col min="16135" max="16135" width="29.7109375" style="95" customWidth="1"/>
    <col min="16136" max="16384" width="9.140625" style="95"/>
  </cols>
  <sheetData>
    <row r="1" spans="1:7">
      <c r="E1" s="367" t="s">
        <v>325</v>
      </c>
      <c r="F1" s="367"/>
      <c r="G1" s="367"/>
    </row>
    <row r="4" spans="1:7">
      <c r="A4" s="94"/>
      <c r="B4" s="94"/>
      <c r="C4" s="94"/>
      <c r="D4" s="94" t="s">
        <v>306</v>
      </c>
      <c r="E4" s="94"/>
      <c r="F4" s="94"/>
      <c r="G4" s="94"/>
    </row>
    <row r="5" spans="1:7">
      <c r="A5" s="369" t="s">
        <v>307</v>
      </c>
      <c r="B5" s="369"/>
      <c r="C5" s="369"/>
      <c r="D5" s="369"/>
      <c r="E5" s="369"/>
      <c r="F5" s="369"/>
      <c r="G5" s="369"/>
    </row>
    <row r="6" spans="1:7">
      <c r="A6" s="96"/>
      <c r="B6" s="96"/>
      <c r="C6" s="369" t="s">
        <v>608</v>
      </c>
      <c r="D6" s="369"/>
      <c r="E6" s="96"/>
      <c r="F6" s="96"/>
      <c r="G6" s="96"/>
    </row>
    <row r="7" spans="1:7">
      <c r="A7" s="97"/>
      <c r="B7" s="370" t="s">
        <v>596</v>
      </c>
      <c r="C7" s="370"/>
      <c r="D7" s="370"/>
      <c r="E7" s="370"/>
      <c r="F7" s="370"/>
      <c r="G7" s="97"/>
    </row>
    <row r="8" spans="1:7" ht="19.5" customHeight="1">
      <c r="A8" s="97"/>
      <c r="B8" s="371" t="s">
        <v>308</v>
      </c>
      <c r="C8" s="371"/>
      <c r="D8" s="371"/>
      <c r="E8" s="371"/>
      <c r="F8" s="97"/>
      <c r="G8" s="97"/>
    </row>
    <row r="10" spans="1:7" ht="34.5" customHeight="1">
      <c r="A10" s="372" t="s">
        <v>309</v>
      </c>
      <c r="B10" s="374" t="s">
        <v>310</v>
      </c>
      <c r="C10" s="375"/>
      <c r="D10" s="375"/>
      <c r="E10" s="376"/>
      <c r="F10" s="372" t="s">
        <v>311</v>
      </c>
      <c r="G10" s="372" t="s">
        <v>312</v>
      </c>
    </row>
    <row r="11" spans="1:7" ht="37.5">
      <c r="A11" s="373"/>
      <c r="B11" s="98" t="s">
        <v>313</v>
      </c>
      <c r="C11" s="98" t="s">
        <v>314</v>
      </c>
      <c r="D11" s="98" t="s">
        <v>315</v>
      </c>
      <c r="E11" s="98" t="s">
        <v>316</v>
      </c>
      <c r="F11" s="373"/>
      <c r="G11" s="373"/>
    </row>
    <row r="12" spans="1:7" ht="41.25" customHeight="1">
      <c r="A12" s="174" t="s">
        <v>607</v>
      </c>
      <c r="B12" s="99"/>
      <c r="C12" s="99">
        <v>244</v>
      </c>
      <c r="D12" s="99">
        <v>225</v>
      </c>
      <c r="E12" s="168"/>
      <c r="F12" s="99">
        <v>-2370</v>
      </c>
      <c r="G12" s="99" t="s">
        <v>593</v>
      </c>
    </row>
    <row r="13" spans="1:7" ht="37.5">
      <c r="A13" s="174" t="s">
        <v>600</v>
      </c>
      <c r="B13" s="99"/>
      <c r="C13" s="99">
        <v>112</v>
      </c>
      <c r="D13" s="99">
        <v>212</v>
      </c>
      <c r="F13" s="99">
        <v>2000</v>
      </c>
      <c r="G13" s="99" t="s">
        <v>593</v>
      </c>
    </row>
    <row r="14" spans="1:7" ht="37.5">
      <c r="A14" s="174" t="s">
        <v>601</v>
      </c>
      <c r="B14" s="99"/>
      <c r="C14" s="99">
        <v>244</v>
      </c>
      <c r="D14" s="99">
        <v>222</v>
      </c>
      <c r="E14" s="99"/>
      <c r="F14" s="100">
        <v>370</v>
      </c>
      <c r="G14" s="99" t="s">
        <v>593</v>
      </c>
    </row>
    <row r="15" spans="1:7">
      <c r="A15" s="99"/>
      <c r="B15" s="99"/>
      <c r="C15" s="99"/>
      <c r="D15" s="99"/>
      <c r="E15" s="99"/>
      <c r="F15" s="100"/>
      <c r="G15" s="99"/>
    </row>
    <row r="16" spans="1:7">
      <c r="A16" s="99"/>
      <c r="B16" s="99"/>
      <c r="C16" s="99"/>
      <c r="D16" s="99"/>
      <c r="E16" s="99"/>
      <c r="F16" s="100"/>
      <c r="G16" s="99"/>
    </row>
    <row r="17" spans="1:7">
      <c r="A17" s="99"/>
      <c r="B17" s="99"/>
      <c r="C17" s="99"/>
      <c r="D17" s="99"/>
      <c r="E17" s="99"/>
      <c r="F17" s="100"/>
      <c r="G17" s="99"/>
    </row>
    <row r="18" spans="1:7">
      <c r="A18" s="99"/>
      <c r="B18" s="99"/>
      <c r="C18" s="99"/>
      <c r="D18" s="99"/>
      <c r="E18" s="99"/>
      <c r="F18" s="100"/>
      <c r="G18" s="99"/>
    </row>
    <row r="19" spans="1:7">
      <c r="A19" s="99"/>
      <c r="B19" s="99"/>
      <c r="C19" s="99"/>
      <c r="D19" s="99"/>
      <c r="E19" s="99"/>
      <c r="F19" s="100"/>
      <c r="G19" s="99"/>
    </row>
    <row r="20" spans="1:7">
      <c r="A20" s="99"/>
      <c r="B20" s="99"/>
      <c r="C20" s="99"/>
      <c r="D20" s="99"/>
      <c r="E20" s="99"/>
      <c r="F20" s="100"/>
      <c r="G20" s="99"/>
    </row>
    <row r="21" spans="1:7">
      <c r="A21" s="99"/>
      <c r="B21" s="99"/>
      <c r="C21" s="99"/>
      <c r="D21" s="99"/>
      <c r="E21" s="99"/>
      <c r="F21" s="100"/>
      <c r="G21" s="99"/>
    </row>
    <row r="22" spans="1:7">
      <c r="A22" s="99"/>
      <c r="B22" s="99"/>
      <c r="C22" s="99"/>
      <c r="D22" s="99"/>
      <c r="E22" s="99"/>
      <c r="F22" s="100"/>
      <c r="G22" s="99"/>
    </row>
    <row r="23" spans="1:7">
      <c r="A23" s="99"/>
      <c r="B23" s="99"/>
      <c r="C23" s="99"/>
      <c r="D23" s="99"/>
      <c r="E23" s="99"/>
      <c r="F23" s="100"/>
      <c r="G23" s="99"/>
    </row>
    <row r="24" spans="1:7">
      <c r="A24" s="99"/>
      <c r="B24" s="99"/>
      <c r="C24" s="99"/>
      <c r="D24" s="99"/>
      <c r="E24" s="99"/>
      <c r="F24" s="100"/>
      <c r="G24" s="99"/>
    </row>
    <row r="25" spans="1:7">
      <c r="A25" s="99"/>
      <c r="B25" s="99"/>
      <c r="C25" s="99"/>
      <c r="D25" s="99"/>
      <c r="E25" s="99"/>
      <c r="F25" s="100"/>
      <c r="G25" s="99"/>
    </row>
    <row r="26" spans="1:7">
      <c r="A26" s="99"/>
      <c r="B26" s="99"/>
      <c r="C26" s="99"/>
      <c r="D26" s="99"/>
      <c r="E26" s="99"/>
      <c r="F26" s="100"/>
      <c r="G26" s="99"/>
    </row>
    <row r="27" spans="1:7">
      <c r="A27" s="99"/>
      <c r="B27" s="99"/>
      <c r="C27" s="99"/>
      <c r="D27" s="99"/>
      <c r="E27" s="99"/>
      <c r="F27" s="100"/>
      <c r="G27" s="99"/>
    </row>
    <row r="28" spans="1:7">
      <c r="A28" s="99"/>
      <c r="B28" s="99"/>
      <c r="C28" s="99"/>
      <c r="D28" s="99"/>
      <c r="E28" s="99"/>
      <c r="F28" s="100"/>
      <c r="G28" s="99"/>
    </row>
    <row r="29" spans="1:7">
      <c r="A29" s="99"/>
      <c r="B29" s="99"/>
      <c r="C29" s="99"/>
      <c r="D29" s="99"/>
      <c r="E29" s="99"/>
      <c r="F29" s="100"/>
      <c r="G29" s="99"/>
    </row>
    <row r="30" spans="1:7">
      <c r="A30" s="99"/>
      <c r="B30" s="99"/>
      <c r="C30" s="99"/>
      <c r="D30" s="99"/>
      <c r="E30" s="99"/>
      <c r="F30" s="100"/>
      <c r="G30" s="99"/>
    </row>
    <row r="31" spans="1:7">
      <c r="A31" s="99"/>
      <c r="B31" s="99"/>
      <c r="C31" s="99"/>
      <c r="D31" s="99"/>
      <c r="E31" s="99"/>
      <c r="F31" s="100"/>
      <c r="G31" s="99"/>
    </row>
    <row r="32" spans="1:7">
      <c r="A32" s="99"/>
      <c r="B32" s="99"/>
      <c r="C32" s="99"/>
      <c r="D32" s="99"/>
      <c r="E32" s="99"/>
      <c r="F32" s="100"/>
      <c r="G32" s="99"/>
    </row>
    <row r="33" spans="1:7">
      <c r="A33" s="99"/>
      <c r="B33" s="99"/>
      <c r="C33" s="99"/>
      <c r="D33" s="99"/>
      <c r="E33" s="99"/>
      <c r="F33" s="100"/>
      <c r="G33" s="99"/>
    </row>
    <row r="34" spans="1:7">
      <c r="A34" s="99"/>
      <c r="B34" s="99"/>
      <c r="C34" s="99"/>
      <c r="D34" s="99"/>
      <c r="E34" s="99"/>
      <c r="F34" s="100"/>
      <c r="G34" s="99"/>
    </row>
    <row r="35" spans="1:7">
      <c r="A35" s="99"/>
      <c r="B35" s="99"/>
      <c r="C35" s="99"/>
      <c r="D35" s="99"/>
      <c r="E35" s="99"/>
      <c r="F35" s="100"/>
      <c r="G35" s="99"/>
    </row>
    <row r="36" spans="1:7">
      <c r="A36" s="99"/>
      <c r="B36" s="99"/>
      <c r="C36" s="99"/>
      <c r="D36" s="99"/>
      <c r="E36" s="99"/>
      <c r="F36" s="100"/>
      <c r="G36" s="99"/>
    </row>
    <row r="37" spans="1:7">
      <c r="A37" s="99"/>
      <c r="B37" s="99"/>
      <c r="C37" s="99"/>
      <c r="D37" s="99"/>
      <c r="E37" s="99"/>
      <c r="F37" s="100"/>
      <c r="G37" s="99"/>
    </row>
    <row r="38" spans="1:7">
      <c r="A38" s="99"/>
      <c r="B38" s="99"/>
      <c r="C38" s="99"/>
      <c r="D38" s="99"/>
      <c r="E38" s="99"/>
      <c r="F38" s="100"/>
      <c r="G38" s="99"/>
    </row>
    <row r="39" spans="1:7">
      <c r="A39" s="99"/>
      <c r="B39" s="99"/>
      <c r="C39" s="99"/>
      <c r="D39" s="99"/>
      <c r="E39" s="99"/>
      <c r="F39" s="100"/>
      <c r="G39" s="99"/>
    </row>
    <row r="40" spans="1:7">
      <c r="A40" s="99"/>
      <c r="B40" s="99"/>
      <c r="C40" s="99"/>
      <c r="D40" s="99"/>
      <c r="E40" s="99"/>
      <c r="F40" s="100"/>
      <c r="G40" s="99"/>
    </row>
    <row r="41" spans="1:7">
      <c r="A41" s="99"/>
      <c r="B41" s="99"/>
      <c r="C41" s="99"/>
      <c r="D41" s="99"/>
      <c r="E41" s="99"/>
      <c r="F41" s="100"/>
      <c r="G41" s="99"/>
    </row>
    <row r="42" spans="1:7">
      <c r="A42" s="99"/>
      <c r="B42" s="99"/>
      <c r="C42" s="99"/>
      <c r="D42" s="99"/>
      <c r="E42" s="99"/>
      <c r="F42" s="100"/>
      <c r="G42" s="99"/>
    </row>
    <row r="43" spans="1:7">
      <c r="A43" s="99"/>
      <c r="B43" s="99"/>
      <c r="C43" s="99"/>
      <c r="D43" s="99"/>
      <c r="E43" s="99"/>
      <c r="F43" s="100"/>
      <c r="G43" s="99"/>
    </row>
    <row r="44" spans="1:7">
      <c r="A44" s="377" t="s">
        <v>317</v>
      </c>
      <c r="B44" s="378"/>
      <c r="C44" s="378"/>
      <c r="D44" s="378"/>
      <c r="E44" s="379"/>
      <c r="F44" s="100">
        <f>SUM(F12:F43)</f>
        <v>0</v>
      </c>
      <c r="G44" s="99"/>
    </row>
    <row r="46" spans="1:7">
      <c r="A46" s="380" t="s">
        <v>318</v>
      </c>
      <c r="B46" s="380"/>
      <c r="C46" s="380"/>
      <c r="D46" s="380"/>
      <c r="E46" s="380"/>
      <c r="F46" s="380"/>
      <c r="G46" s="380"/>
    </row>
    <row r="49" spans="1:6">
      <c r="A49" s="95" t="s">
        <v>319</v>
      </c>
      <c r="B49" s="101"/>
      <c r="C49" s="101"/>
      <c r="E49" s="102" t="s">
        <v>594</v>
      </c>
    </row>
    <row r="50" spans="1:6" ht="18.75" customHeight="1">
      <c r="A50" s="95" t="s">
        <v>320</v>
      </c>
      <c r="B50" s="381" t="s">
        <v>252</v>
      </c>
      <c r="C50" s="381"/>
      <c r="E50" s="103"/>
    </row>
    <row r="52" spans="1:6">
      <c r="A52" s="95" t="s">
        <v>321</v>
      </c>
      <c r="B52" s="101"/>
      <c r="C52" s="101"/>
      <c r="E52" s="102" t="s">
        <v>595</v>
      </c>
    </row>
    <row r="53" spans="1:6" ht="18.75" customHeight="1">
      <c r="B53" s="381" t="s">
        <v>252</v>
      </c>
      <c r="C53" s="381"/>
      <c r="E53" s="103"/>
    </row>
    <row r="55" spans="1:6">
      <c r="A55" s="95" t="s">
        <v>322</v>
      </c>
      <c r="B55" s="101"/>
      <c r="C55" s="101"/>
      <c r="E55" s="102" t="s">
        <v>595</v>
      </c>
    </row>
    <row r="56" spans="1:6" ht="18.75" customHeight="1">
      <c r="A56" s="95" t="s">
        <v>291</v>
      </c>
      <c r="B56" s="381" t="s">
        <v>252</v>
      </c>
      <c r="C56" s="381"/>
      <c r="E56" s="103"/>
    </row>
    <row r="57" spans="1:6">
      <c r="B57" s="104"/>
      <c r="C57" s="104"/>
      <c r="E57" s="103"/>
    </row>
    <row r="58" spans="1:6" ht="58.5" customHeight="1">
      <c r="E58" s="368"/>
      <c r="F58" s="368"/>
    </row>
  </sheetData>
  <mergeCells count="15">
    <mergeCell ref="E1:G1"/>
    <mergeCell ref="E58:F58"/>
    <mergeCell ref="A5:G5"/>
    <mergeCell ref="C6:D6"/>
    <mergeCell ref="B7:F7"/>
    <mergeCell ref="B8:E8"/>
    <mergeCell ref="A10:A11"/>
    <mergeCell ref="B10:E10"/>
    <mergeCell ref="F10:F11"/>
    <mergeCell ref="G10:G11"/>
    <mergeCell ref="A44:E44"/>
    <mergeCell ref="A46:G46"/>
    <mergeCell ref="B50:C50"/>
    <mergeCell ref="B53:C53"/>
    <mergeCell ref="B56:C56"/>
  </mergeCells>
  <pageMargins left="0.51" right="0.16" top="1" bottom="1" header="0.41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63"/>
  <sheetViews>
    <sheetView view="pageBreakPreview" zoomScale="60" workbookViewId="0"/>
  </sheetViews>
  <sheetFormatPr defaultColWidth="0.85546875" defaultRowHeight="12"/>
  <cols>
    <col min="1" max="16384" width="0.85546875" style="66"/>
  </cols>
  <sheetData>
    <row r="1" spans="1:230" s="62" customFormat="1" ht="11.25"/>
    <row r="2" spans="1:230" s="62" customFormat="1" ht="8.25" customHeight="1">
      <c r="EE2" s="105"/>
      <c r="EF2" s="105"/>
      <c r="EG2" s="105"/>
      <c r="EH2" s="474" t="s">
        <v>485</v>
      </c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4"/>
      <c r="FK2" s="474"/>
      <c r="FL2" s="474"/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4"/>
      <c r="GZ2" s="474"/>
      <c r="HA2" s="474"/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</row>
    <row r="3" spans="1:230" s="62" customFormat="1" ht="3" customHeight="1">
      <c r="EE3" s="105"/>
      <c r="EF3" s="105"/>
      <c r="EG3" s="105"/>
      <c r="EH3" s="474"/>
      <c r="EI3" s="474"/>
      <c r="EJ3" s="474"/>
      <c r="EK3" s="474"/>
      <c r="EL3" s="474"/>
      <c r="EM3" s="474"/>
      <c r="EN3" s="474"/>
      <c r="EO3" s="474"/>
      <c r="EP3" s="474"/>
      <c r="EQ3" s="474"/>
      <c r="ER3" s="474"/>
      <c r="ES3" s="474"/>
      <c r="ET3" s="474"/>
      <c r="EU3" s="474"/>
      <c r="EV3" s="474"/>
      <c r="EW3" s="474"/>
      <c r="EX3" s="474"/>
      <c r="EY3" s="474"/>
      <c r="EZ3" s="474"/>
      <c r="FA3" s="474"/>
      <c r="FB3" s="474"/>
      <c r="FC3" s="474"/>
      <c r="FD3" s="474"/>
      <c r="FE3" s="474"/>
      <c r="FF3" s="474"/>
      <c r="FG3" s="474"/>
      <c r="FH3" s="474"/>
      <c r="FI3" s="474"/>
      <c r="FJ3" s="474"/>
      <c r="FK3" s="474"/>
      <c r="FL3" s="474"/>
      <c r="FM3" s="474"/>
      <c r="FN3" s="474"/>
      <c r="FO3" s="474"/>
      <c r="FP3" s="474"/>
      <c r="FQ3" s="474"/>
      <c r="FR3" s="474"/>
      <c r="FS3" s="474"/>
      <c r="FT3" s="474"/>
      <c r="FU3" s="474"/>
      <c r="FV3" s="474"/>
      <c r="FW3" s="474"/>
      <c r="FX3" s="474"/>
      <c r="FY3" s="474"/>
      <c r="FZ3" s="474"/>
      <c r="GA3" s="474"/>
      <c r="GB3" s="474"/>
      <c r="GC3" s="474"/>
      <c r="GD3" s="474"/>
      <c r="GE3" s="474"/>
      <c r="GF3" s="474"/>
      <c r="GG3" s="474"/>
      <c r="GH3" s="474"/>
      <c r="GI3" s="474"/>
      <c r="GJ3" s="474"/>
      <c r="GK3" s="474"/>
      <c r="GL3" s="474"/>
      <c r="GM3" s="474"/>
      <c r="GN3" s="474"/>
      <c r="GO3" s="474"/>
      <c r="GP3" s="474"/>
      <c r="GQ3" s="474"/>
      <c r="GR3" s="474"/>
      <c r="GS3" s="474"/>
      <c r="GT3" s="474"/>
      <c r="GU3" s="474"/>
      <c r="GV3" s="474"/>
      <c r="GW3" s="474"/>
      <c r="GX3" s="474"/>
      <c r="GY3" s="474"/>
      <c r="GZ3" s="474"/>
      <c r="HA3" s="474"/>
      <c r="HB3" s="474"/>
      <c r="HC3" s="474"/>
      <c r="HD3" s="474"/>
      <c r="HE3" s="474"/>
      <c r="HF3" s="474"/>
      <c r="HG3" s="474"/>
      <c r="HH3" s="474"/>
      <c r="HI3" s="474"/>
      <c r="HJ3" s="474"/>
      <c r="HK3" s="474"/>
      <c r="HL3" s="474"/>
      <c r="HM3" s="474"/>
      <c r="HN3" s="474"/>
      <c r="HO3" s="474"/>
      <c r="HP3" s="474"/>
      <c r="HQ3" s="474"/>
      <c r="HR3" s="474"/>
      <c r="HS3" s="474"/>
      <c r="HT3" s="474"/>
      <c r="HU3" s="474"/>
      <c r="HV3" s="474"/>
    </row>
    <row r="4" spans="1:230" s="62" customFormat="1" ht="4.5" customHeight="1">
      <c r="EE4" s="105"/>
      <c r="EF4" s="105"/>
      <c r="EG4" s="105"/>
      <c r="EH4" s="474"/>
      <c r="EI4" s="474"/>
      <c r="EJ4" s="474"/>
      <c r="EK4" s="474"/>
      <c r="EL4" s="474"/>
      <c r="EM4" s="474"/>
      <c r="EN4" s="474"/>
      <c r="EO4" s="474"/>
      <c r="EP4" s="474"/>
      <c r="EQ4" s="474"/>
      <c r="ER4" s="474"/>
      <c r="ES4" s="474"/>
      <c r="ET4" s="474"/>
      <c r="EU4" s="474"/>
      <c r="EV4" s="474"/>
      <c r="EW4" s="474"/>
      <c r="EX4" s="474"/>
      <c r="EY4" s="474"/>
      <c r="EZ4" s="474"/>
      <c r="FA4" s="474"/>
      <c r="FB4" s="474"/>
      <c r="FC4" s="474"/>
      <c r="FD4" s="474"/>
      <c r="FE4" s="474"/>
      <c r="FF4" s="474"/>
      <c r="FG4" s="474"/>
      <c r="FH4" s="474"/>
      <c r="FI4" s="474"/>
      <c r="FJ4" s="474"/>
      <c r="FK4" s="474"/>
      <c r="FL4" s="474"/>
      <c r="FM4" s="474"/>
      <c r="FN4" s="474"/>
      <c r="FO4" s="474"/>
      <c r="FP4" s="474"/>
      <c r="FQ4" s="474"/>
      <c r="FR4" s="474"/>
      <c r="FS4" s="474"/>
      <c r="FT4" s="474"/>
      <c r="FU4" s="474"/>
      <c r="FV4" s="474"/>
      <c r="FW4" s="474"/>
      <c r="FX4" s="474"/>
      <c r="FY4" s="474"/>
      <c r="FZ4" s="474"/>
      <c r="GA4" s="474"/>
      <c r="GB4" s="474"/>
      <c r="GC4" s="474"/>
      <c r="GD4" s="474"/>
      <c r="GE4" s="474"/>
      <c r="GF4" s="474"/>
      <c r="GG4" s="474"/>
      <c r="GH4" s="474"/>
      <c r="GI4" s="474"/>
      <c r="GJ4" s="474"/>
      <c r="GK4" s="474"/>
      <c r="GL4" s="474"/>
      <c r="GM4" s="474"/>
      <c r="GN4" s="474"/>
      <c r="GO4" s="474"/>
      <c r="GP4" s="474"/>
      <c r="GQ4" s="474"/>
      <c r="GR4" s="474"/>
      <c r="GS4" s="474"/>
      <c r="GT4" s="474"/>
      <c r="GU4" s="474"/>
      <c r="GV4" s="474"/>
      <c r="GW4" s="474"/>
      <c r="GX4" s="474"/>
      <c r="GY4" s="474"/>
      <c r="GZ4" s="474"/>
      <c r="HA4" s="474"/>
      <c r="HB4" s="474"/>
      <c r="HC4" s="474"/>
      <c r="HD4" s="474"/>
      <c r="HE4" s="474"/>
      <c r="HF4" s="474"/>
      <c r="HG4" s="474"/>
      <c r="HH4" s="474"/>
      <c r="HI4" s="474"/>
      <c r="HJ4" s="474"/>
      <c r="HK4" s="474"/>
      <c r="HL4" s="474"/>
      <c r="HM4" s="474"/>
      <c r="HN4" s="474"/>
      <c r="HO4" s="474"/>
      <c r="HP4" s="474"/>
      <c r="HQ4" s="474"/>
      <c r="HR4" s="474"/>
      <c r="HS4" s="474"/>
      <c r="HT4" s="474"/>
      <c r="HU4" s="474"/>
      <c r="HV4" s="474"/>
    </row>
    <row r="5" spans="1:230" s="62" customFormat="1" ht="2.25" customHeight="1">
      <c r="EE5" s="105"/>
      <c r="EF5" s="105"/>
      <c r="EG5" s="105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  <c r="FL5" s="474"/>
      <c r="FM5" s="474"/>
      <c r="FN5" s="474"/>
      <c r="FO5" s="474"/>
      <c r="FP5" s="474"/>
      <c r="FQ5" s="474"/>
      <c r="FR5" s="474"/>
      <c r="FS5" s="474"/>
      <c r="FT5" s="474"/>
      <c r="FU5" s="474"/>
      <c r="FV5" s="474"/>
      <c r="FW5" s="474"/>
      <c r="FX5" s="474"/>
      <c r="FY5" s="474"/>
      <c r="FZ5" s="474"/>
      <c r="GA5" s="474"/>
      <c r="GB5" s="474"/>
      <c r="GC5" s="474"/>
      <c r="GD5" s="474"/>
      <c r="GE5" s="474"/>
      <c r="GF5" s="474"/>
      <c r="GG5" s="474"/>
      <c r="GH5" s="474"/>
      <c r="GI5" s="474"/>
      <c r="GJ5" s="474"/>
      <c r="GK5" s="474"/>
      <c r="GL5" s="474"/>
      <c r="GM5" s="474"/>
      <c r="GN5" s="474"/>
      <c r="GO5" s="474"/>
      <c r="GP5" s="474"/>
      <c r="GQ5" s="474"/>
      <c r="GR5" s="474"/>
      <c r="GS5" s="474"/>
      <c r="GT5" s="474"/>
      <c r="GU5" s="474"/>
      <c r="GV5" s="474"/>
      <c r="GW5" s="474"/>
      <c r="GX5" s="474"/>
      <c r="GY5" s="474"/>
      <c r="GZ5" s="474"/>
      <c r="HA5" s="474"/>
      <c r="HB5" s="474"/>
      <c r="HC5" s="474"/>
      <c r="HD5" s="474"/>
      <c r="HE5" s="474"/>
      <c r="HF5" s="474"/>
      <c r="HG5" s="474"/>
      <c r="HH5" s="474"/>
      <c r="HI5" s="474"/>
      <c r="HJ5" s="474"/>
      <c r="HK5" s="474"/>
      <c r="HL5" s="474"/>
      <c r="HM5" s="474"/>
      <c r="HN5" s="474"/>
      <c r="HO5" s="474"/>
      <c r="HP5" s="474"/>
      <c r="HQ5" s="474"/>
      <c r="HR5" s="474"/>
      <c r="HS5" s="474"/>
      <c r="HT5" s="474"/>
      <c r="HU5" s="474"/>
      <c r="HV5" s="474"/>
    </row>
    <row r="6" spans="1:230" s="63" customFormat="1" ht="9" customHeight="1"/>
    <row r="7" spans="1:230" s="63" customFormat="1">
      <c r="DR7" s="475" t="s">
        <v>107</v>
      </c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5"/>
      <c r="ED7" s="475"/>
      <c r="EE7" s="475"/>
      <c r="EF7" s="475"/>
      <c r="EG7" s="475"/>
      <c r="EH7" s="475"/>
      <c r="EI7" s="475"/>
      <c r="EJ7" s="475"/>
      <c r="EK7" s="475"/>
      <c r="EL7" s="475"/>
      <c r="EM7" s="475"/>
      <c r="EN7" s="475"/>
      <c r="EO7" s="475"/>
      <c r="EP7" s="475"/>
      <c r="EQ7" s="475"/>
      <c r="ER7" s="475"/>
      <c r="ES7" s="475"/>
      <c r="ET7" s="475"/>
      <c r="EU7" s="475"/>
      <c r="EV7" s="475"/>
      <c r="EW7" s="475"/>
      <c r="EX7" s="475"/>
      <c r="EY7" s="475"/>
      <c r="EZ7" s="475"/>
      <c r="FA7" s="475"/>
      <c r="FB7" s="475"/>
      <c r="FC7" s="475"/>
      <c r="FD7" s="475"/>
      <c r="FE7" s="475"/>
      <c r="FF7" s="475"/>
      <c r="FG7" s="475"/>
      <c r="FH7" s="475"/>
      <c r="FI7" s="475"/>
      <c r="FJ7" s="475"/>
      <c r="FK7" s="475"/>
      <c r="FL7" s="475"/>
      <c r="FM7" s="475"/>
      <c r="FN7" s="475"/>
      <c r="FO7" s="475"/>
      <c r="FP7" s="475"/>
      <c r="FQ7" s="475"/>
      <c r="FR7" s="475"/>
      <c r="FS7" s="475"/>
      <c r="FT7" s="475"/>
      <c r="FU7" s="475"/>
      <c r="FV7" s="475"/>
      <c r="FW7" s="475"/>
      <c r="FX7" s="475"/>
      <c r="FY7" s="475"/>
      <c r="FZ7" s="475"/>
      <c r="GA7" s="475"/>
      <c r="GB7" s="475"/>
      <c r="GC7" s="475"/>
      <c r="GD7" s="475"/>
      <c r="GE7" s="475"/>
      <c r="GF7" s="475"/>
      <c r="GG7" s="475"/>
      <c r="GH7" s="475"/>
      <c r="GI7" s="475"/>
      <c r="GJ7" s="475"/>
      <c r="GK7" s="475"/>
      <c r="GL7" s="475"/>
      <c r="GM7" s="475"/>
      <c r="GN7" s="475"/>
      <c r="GO7" s="475"/>
      <c r="GP7" s="475"/>
      <c r="GQ7" s="475"/>
      <c r="GR7" s="475"/>
      <c r="GS7" s="475"/>
      <c r="GT7" s="475"/>
      <c r="GU7" s="475"/>
      <c r="GV7" s="475"/>
      <c r="GW7" s="475"/>
      <c r="GX7" s="475"/>
      <c r="GY7" s="475"/>
      <c r="GZ7" s="475"/>
      <c r="HA7" s="475"/>
      <c r="HB7" s="475"/>
      <c r="HC7" s="475"/>
      <c r="HD7" s="475"/>
      <c r="HE7" s="475"/>
      <c r="HF7" s="475"/>
      <c r="HG7" s="475"/>
      <c r="HH7" s="475"/>
      <c r="HI7" s="475"/>
      <c r="HJ7" s="475"/>
      <c r="HK7" s="475"/>
      <c r="HL7" s="475"/>
      <c r="HM7" s="475"/>
      <c r="HN7" s="475"/>
      <c r="HO7" s="475"/>
      <c r="HP7" s="475"/>
      <c r="HQ7" s="475"/>
      <c r="HR7" s="475"/>
      <c r="HS7" s="475"/>
      <c r="HT7" s="475"/>
      <c r="HU7" s="475"/>
      <c r="HV7" s="475"/>
    </row>
    <row r="8" spans="1:230" s="63" customFormat="1">
      <c r="DR8" s="390"/>
      <c r="DS8" s="390"/>
      <c r="DT8" s="390"/>
      <c r="DU8" s="390"/>
      <c r="DV8" s="390"/>
      <c r="DW8" s="390"/>
      <c r="DX8" s="390"/>
      <c r="DY8" s="390"/>
      <c r="DZ8" s="390"/>
      <c r="EA8" s="390"/>
      <c r="EB8" s="390"/>
      <c r="EC8" s="390"/>
      <c r="ED8" s="390"/>
      <c r="EE8" s="390"/>
      <c r="EF8" s="390"/>
      <c r="EG8" s="390"/>
      <c r="EH8" s="390"/>
      <c r="EI8" s="390"/>
      <c r="EJ8" s="390"/>
      <c r="EK8" s="390"/>
      <c r="EL8" s="390"/>
      <c r="EM8" s="390"/>
      <c r="EN8" s="390"/>
      <c r="EO8" s="390"/>
      <c r="EP8" s="390"/>
      <c r="EQ8" s="390"/>
      <c r="ER8" s="390"/>
      <c r="ES8" s="390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0"/>
      <c r="FL8" s="390"/>
      <c r="FM8" s="390"/>
      <c r="FN8" s="390"/>
      <c r="FO8" s="390"/>
      <c r="FP8" s="390"/>
      <c r="FQ8" s="390"/>
      <c r="FR8" s="390"/>
      <c r="FS8" s="390"/>
      <c r="FT8" s="390"/>
      <c r="FU8" s="390"/>
      <c r="FV8" s="390"/>
      <c r="FW8" s="390"/>
      <c r="FX8" s="390"/>
      <c r="FY8" s="390"/>
      <c r="FZ8" s="390"/>
      <c r="GA8" s="390"/>
      <c r="GB8" s="390"/>
      <c r="GC8" s="390"/>
      <c r="GD8" s="390"/>
      <c r="GE8" s="390"/>
      <c r="GF8" s="390"/>
      <c r="GG8" s="390"/>
      <c r="GH8" s="390"/>
      <c r="GI8" s="390"/>
      <c r="GJ8" s="390"/>
      <c r="GK8" s="390"/>
      <c r="GL8" s="390"/>
      <c r="GM8" s="390"/>
      <c r="GN8" s="390"/>
      <c r="GO8" s="390"/>
      <c r="GP8" s="390"/>
      <c r="GQ8" s="390"/>
      <c r="GR8" s="390"/>
      <c r="GS8" s="390"/>
      <c r="GT8" s="390"/>
      <c r="GU8" s="390"/>
      <c r="GV8" s="390"/>
      <c r="GW8" s="390"/>
      <c r="GX8" s="390"/>
      <c r="GY8" s="390"/>
      <c r="GZ8" s="390"/>
      <c r="HA8" s="390"/>
      <c r="HB8" s="390"/>
      <c r="HC8" s="390"/>
      <c r="HD8" s="390"/>
      <c r="HE8" s="390"/>
      <c r="HF8" s="390"/>
      <c r="HG8" s="390"/>
      <c r="HH8" s="390"/>
      <c r="HI8" s="390"/>
      <c r="HJ8" s="390"/>
      <c r="HK8" s="390"/>
      <c r="HL8" s="390"/>
      <c r="HM8" s="390"/>
      <c r="HN8" s="390"/>
      <c r="HO8" s="390"/>
      <c r="HP8" s="390"/>
      <c r="HQ8" s="390"/>
      <c r="HR8" s="390"/>
      <c r="HS8" s="390"/>
      <c r="HT8" s="390"/>
      <c r="HU8" s="390"/>
      <c r="HV8" s="390"/>
    </row>
    <row r="9" spans="1:230" s="64" customFormat="1" ht="11.25">
      <c r="DR9" s="476" t="s">
        <v>250</v>
      </c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</row>
    <row r="10" spans="1:230" s="63" customFormat="1"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0"/>
      <c r="EQ10" s="390"/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0"/>
      <c r="FL10" s="390"/>
      <c r="FM10" s="390"/>
      <c r="FN10" s="390"/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390"/>
      <c r="GC10" s="390"/>
      <c r="GD10" s="390"/>
      <c r="GE10" s="390"/>
      <c r="GF10" s="390"/>
      <c r="GG10" s="390"/>
      <c r="GH10" s="390"/>
      <c r="GI10" s="390"/>
      <c r="GJ10" s="390"/>
      <c r="GK10" s="390"/>
      <c r="GL10" s="390"/>
      <c r="GM10" s="390"/>
      <c r="GN10" s="390"/>
      <c r="GO10" s="390"/>
      <c r="GP10" s="390"/>
      <c r="GQ10" s="390"/>
      <c r="GR10" s="390"/>
      <c r="GS10" s="390"/>
      <c r="GT10" s="390"/>
      <c r="GU10" s="390"/>
      <c r="GV10" s="390"/>
      <c r="GW10" s="390"/>
      <c r="GX10" s="390"/>
      <c r="GY10" s="390"/>
      <c r="GZ10" s="390"/>
      <c r="HA10" s="390"/>
      <c r="HB10" s="390"/>
      <c r="HC10" s="390"/>
      <c r="HD10" s="390"/>
      <c r="HE10" s="390"/>
      <c r="HF10" s="390"/>
      <c r="HG10" s="390"/>
      <c r="HH10" s="390"/>
      <c r="HI10" s="390"/>
      <c r="HJ10" s="390"/>
      <c r="HK10" s="390"/>
      <c r="HL10" s="390"/>
      <c r="HM10" s="390"/>
      <c r="HN10" s="390"/>
      <c r="HO10" s="390"/>
      <c r="HP10" s="390"/>
      <c r="HQ10" s="390"/>
      <c r="HR10" s="390"/>
      <c r="HS10" s="390"/>
      <c r="HT10" s="390"/>
      <c r="HU10" s="390"/>
      <c r="HV10" s="390"/>
    </row>
    <row r="11" spans="1:230" s="64" customFormat="1" ht="11.25">
      <c r="DR11" s="476" t="s">
        <v>251</v>
      </c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476"/>
      <c r="GE11" s="476"/>
      <c r="GF11" s="476"/>
      <c r="GG11" s="476"/>
      <c r="GH11" s="476"/>
      <c r="GI11" s="476"/>
      <c r="GJ11" s="476"/>
      <c r="GK11" s="476"/>
      <c r="GL11" s="476"/>
      <c r="GM11" s="476"/>
      <c r="GN11" s="476"/>
      <c r="GO11" s="476"/>
      <c r="GP11" s="476"/>
      <c r="GQ11" s="476"/>
      <c r="GR11" s="476"/>
      <c r="GS11" s="476"/>
      <c r="GT11" s="476"/>
      <c r="GU11" s="476"/>
      <c r="GV11" s="476"/>
      <c r="GW11" s="476"/>
      <c r="GX11" s="476"/>
      <c r="GY11" s="476"/>
      <c r="GZ11" s="476"/>
      <c r="HA11" s="476"/>
      <c r="HB11" s="476"/>
      <c r="HC11" s="476"/>
      <c r="HD11" s="476"/>
      <c r="HE11" s="476"/>
      <c r="HF11" s="476"/>
      <c r="HG11" s="476"/>
      <c r="HH11" s="476"/>
      <c r="HI11" s="476"/>
      <c r="HJ11" s="476"/>
      <c r="HK11" s="476"/>
      <c r="HL11" s="476"/>
      <c r="HM11" s="476"/>
      <c r="HN11" s="476"/>
      <c r="HO11" s="476"/>
      <c r="HP11" s="476"/>
      <c r="HQ11" s="476"/>
      <c r="HR11" s="476"/>
      <c r="HS11" s="476"/>
      <c r="HT11" s="476"/>
      <c r="HU11" s="476"/>
      <c r="HV11" s="476"/>
    </row>
    <row r="12" spans="1:230" s="63" customFormat="1">
      <c r="DR12" s="390"/>
      <c r="DS12" s="390"/>
      <c r="DT12" s="390"/>
      <c r="DU12" s="390"/>
      <c r="DV12" s="390"/>
      <c r="DW12" s="390"/>
      <c r="DX12" s="390"/>
      <c r="DY12" s="390"/>
      <c r="DZ12" s="390"/>
      <c r="EA12" s="390"/>
      <c r="EB12" s="390"/>
      <c r="EC12" s="390"/>
      <c r="ED12" s="390"/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390"/>
      <c r="EQ12" s="390"/>
      <c r="ER12" s="390"/>
      <c r="ES12" s="390"/>
      <c r="ET12" s="390"/>
      <c r="EU12" s="390"/>
      <c r="EV12" s="390"/>
      <c r="EW12" s="390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390"/>
      <c r="FI12" s="390"/>
      <c r="FJ12" s="390"/>
      <c r="FK12" s="390"/>
      <c r="FL12" s="390"/>
      <c r="FM12" s="390"/>
      <c r="FN12" s="390"/>
      <c r="FO12" s="390"/>
      <c r="FP12" s="390"/>
      <c r="FQ12" s="390"/>
      <c r="FR12" s="390"/>
      <c r="FS12" s="390"/>
      <c r="FT12" s="390"/>
      <c r="FU12" s="390"/>
      <c r="FV12" s="390"/>
      <c r="FW12" s="390"/>
      <c r="FX12" s="390"/>
      <c r="FY12" s="390"/>
      <c r="FZ12" s="390"/>
      <c r="GA12" s="390"/>
      <c r="GB12" s="390"/>
      <c r="GC12" s="390"/>
      <c r="GD12" s="390"/>
      <c r="GE12" s="390"/>
      <c r="GF12" s="390"/>
      <c r="GG12" s="390"/>
      <c r="GH12" s="390"/>
      <c r="GI12" s="390"/>
      <c r="GJ12" s="390"/>
      <c r="GK12" s="390"/>
      <c r="GL12" s="390"/>
      <c r="GM12" s="390"/>
      <c r="GN12" s="390"/>
      <c r="GO12" s="390"/>
      <c r="GP12" s="390"/>
      <c r="GQ12" s="390"/>
      <c r="GR12" s="390"/>
      <c r="GS12" s="390"/>
      <c r="GT12" s="390"/>
      <c r="GU12" s="390"/>
      <c r="GV12" s="390"/>
      <c r="GW12" s="390"/>
      <c r="GX12" s="390"/>
      <c r="GY12" s="390"/>
      <c r="GZ12" s="390"/>
      <c r="HA12" s="390"/>
      <c r="HB12" s="390"/>
      <c r="HC12" s="390"/>
      <c r="HD12" s="390"/>
      <c r="HE12" s="390"/>
      <c r="HF12" s="390"/>
      <c r="HG12" s="390"/>
      <c r="HH12" s="390"/>
      <c r="HI12" s="390"/>
      <c r="HJ12" s="390"/>
      <c r="HK12" s="390"/>
      <c r="HL12" s="390"/>
      <c r="HM12" s="390"/>
      <c r="HN12" s="390"/>
      <c r="HO12" s="390"/>
      <c r="HP12" s="390"/>
      <c r="HQ12" s="390"/>
      <c r="HR12" s="390"/>
      <c r="HS12" s="390"/>
      <c r="HT12" s="390"/>
      <c r="HU12" s="390"/>
      <c r="HV12" s="390"/>
    </row>
    <row r="13" spans="1:230" s="64" customFormat="1" ht="11.25">
      <c r="DR13" s="476" t="s">
        <v>252</v>
      </c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FH13" s="476" t="s">
        <v>253</v>
      </c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476"/>
      <c r="GE13" s="476"/>
      <c r="GF13" s="476"/>
      <c r="GG13" s="476"/>
      <c r="GH13" s="476"/>
      <c r="GI13" s="476"/>
      <c r="GJ13" s="476"/>
      <c r="GK13" s="476"/>
      <c r="GL13" s="476"/>
      <c r="GM13" s="476"/>
      <c r="GN13" s="476"/>
      <c r="GO13" s="476"/>
      <c r="GP13" s="476"/>
      <c r="GQ13" s="476"/>
      <c r="GR13" s="476"/>
      <c r="GS13" s="476"/>
      <c r="GT13" s="476"/>
      <c r="GU13" s="476"/>
      <c r="GV13" s="476"/>
      <c r="GW13" s="476"/>
      <c r="GX13" s="476"/>
      <c r="GY13" s="476"/>
      <c r="GZ13" s="476"/>
      <c r="HA13" s="476"/>
      <c r="HB13" s="476"/>
      <c r="HC13" s="476"/>
      <c r="HD13" s="476"/>
      <c r="HE13" s="476"/>
      <c r="HF13" s="476"/>
      <c r="HG13" s="476"/>
      <c r="HH13" s="476"/>
      <c r="HI13" s="476"/>
      <c r="HJ13" s="476"/>
      <c r="HK13" s="476"/>
      <c r="HL13" s="476"/>
      <c r="HM13" s="476"/>
      <c r="HN13" s="476"/>
      <c r="HO13" s="476"/>
      <c r="HP13" s="476"/>
      <c r="HQ13" s="476"/>
      <c r="HR13" s="476"/>
      <c r="HS13" s="476"/>
      <c r="HT13" s="476"/>
      <c r="HU13" s="476"/>
      <c r="HV13" s="476"/>
    </row>
    <row r="14" spans="1:230" s="63" customFormat="1" ht="3" customHeight="1"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</row>
    <row r="15" spans="1:230" s="63" customFormat="1">
      <c r="DR15" s="383" t="s">
        <v>254</v>
      </c>
      <c r="DS15" s="383"/>
      <c r="DT15" s="384"/>
      <c r="DU15" s="384"/>
      <c r="DV15" s="384"/>
      <c r="DW15" s="384"/>
      <c r="DX15" s="385" t="s">
        <v>254</v>
      </c>
      <c r="DY15" s="385"/>
      <c r="DZ15" s="384"/>
      <c r="EA15" s="384"/>
      <c r="EB15" s="384"/>
      <c r="EC15" s="384"/>
      <c r="ED15" s="384"/>
      <c r="EE15" s="384"/>
      <c r="EF15" s="384"/>
      <c r="EG15" s="384"/>
      <c r="EH15" s="384"/>
      <c r="EI15" s="384"/>
      <c r="EJ15" s="384"/>
      <c r="EK15" s="384"/>
      <c r="EL15" s="384"/>
      <c r="EM15" s="384"/>
      <c r="EN15" s="383">
        <v>20</v>
      </c>
      <c r="EO15" s="383"/>
      <c r="EP15" s="383"/>
      <c r="EQ15" s="383"/>
      <c r="ER15" s="386"/>
      <c r="ES15" s="386"/>
      <c r="ET15" s="386"/>
      <c r="EU15" s="382" t="s">
        <v>255</v>
      </c>
      <c r="EV15" s="382"/>
      <c r="EW15" s="382"/>
      <c r="EZ15" s="66"/>
      <c r="FA15" s="66"/>
      <c r="FB15" s="66"/>
      <c r="FC15" s="66"/>
      <c r="FD15" s="66"/>
      <c r="FE15" s="66"/>
      <c r="FF15" s="67"/>
      <c r="FG15" s="68"/>
    </row>
    <row r="16" spans="1:230" s="69" customFormat="1" ht="12.75" customHeight="1" thickBo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477" t="s">
        <v>256</v>
      </c>
      <c r="HD16" s="478"/>
      <c r="HE16" s="478"/>
      <c r="HF16" s="478"/>
      <c r="HG16" s="478"/>
      <c r="HH16" s="478"/>
      <c r="HI16" s="478"/>
      <c r="HJ16" s="478"/>
      <c r="HK16" s="478"/>
      <c r="HL16" s="478"/>
      <c r="HM16" s="478"/>
      <c r="HN16" s="478"/>
      <c r="HO16" s="478"/>
      <c r="HP16" s="478"/>
      <c r="HQ16" s="478"/>
      <c r="HR16" s="478"/>
      <c r="HS16" s="478"/>
      <c r="HT16" s="478"/>
      <c r="HU16" s="478"/>
      <c r="HV16" s="479"/>
    </row>
    <row r="17" spans="1:230" s="69" customFormat="1" ht="12.7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L17" s="480" t="s">
        <v>257</v>
      </c>
      <c r="BM17" s="480"/>
      <c r="BN17" s="480"/>
      <c r="BO17" s="480"/>
      <c r="BP17" s="480"/>
      <c r="BQ17" s="480"/>
      <c r="BR17" s="480"/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0"/>
      <c r="CG17" s="480"/>
      <c r="CH17" s="480"/>
      <c r="CI17" s="480"/>
      <c r="CJ17" s="480"/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  <c r="DB17" s="480"/>
      <c r="DC17" s="480"/>
      <c r="DD17" s="480"/>
      <c r="DE17" s="480"/>
      <c r="DF17" s="480"/>
      <c r="DG17" s="480"/>
      <c r="DH17" s="480"/>
      <c r="DI17" s="480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0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481" t="s">
        <v>258</v>
      </c>
      <c r="GK17" s="481"/>
      <c r="GL17" s="481"/>
      <c r="GM17" s="481"/>
      <c r="GN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70"/>
      <c r="HC17" s="482" t="s">
        <v>259</v>
      </c>
      <c r="HD17" s="483"/>
      <c r="HE17" s="483"/>
      <c r="HF17" s="483"/>
      <c r="HG17" s="483"/>
      <c r="HH17" s="483"/>
      <c r="HI17" s="483"/>
      <c r="HJ17" s="483"/>
      <c r="HK17" s="483"/>
      <c r="HL17" s="483"/>
      <c r="HM17" s="483"/>
      <c r="HN17" s="483"/>
      <c r="HO17" s="483"/>
      <c r="HP17" s="483"/>
      <c r="HQ17" s="483"/>
      <c r="HR17" s="483"/>
      <c r="HS17" s="483"/>
      <c r="HT17" s="483"/>
      <c r="HU17" s="483"/>
      <c r="HV17" s="484"/>
    </row>
    <row r="18" spans="1:230" s="69" customFormat="1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BL18" s="488" t="s">
        <v>260</v>
      </c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9"/>
      <c r="DR18" s="489"/>
      <c r="DS18" s="489"/>
      <c r="DT18" s="490" t="s">
        <v>261</v>
      </c>
      <c r="DU18" s="490"/>
      <c r="DV18" s="490"/>
      <c r="DW18" s="490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481"/>
      <c r="GK18" s="481"/>
      <c r="GL18" s="481"/>
      <c r="GM18" s="481"/>
      <c r="GN18" s="481"/>
      <c r="GO18" s="481"/>
      <c r="GP18" s="481"/>
      <c r="GQ18" s="481"/>
      <c r="GR18" s="481"/>
      <c r="GS18" s="481"/>
      <c r="GT18" s="481"/>
      <c r="GU18" s="481"/>
      <c r="GV18" s="481"/>
      <c r="GW18" s="481"/>
      <c r="GX18" s="481"/>
      <c r="GY18" s="481"/>
      <c r="GZ18" s="481"/>
      <c r="HA18" s="481"/>
      <c r="HB18" s="70"/>
      <c r="HC18" s="485"/>
      <c r="HD18" s="486"/>
      <c r="HE18" s="486"/>
      <c r="HF18" s="486"/>
      <c r="HG18" s="486"/>
      <c r="HH18" s="486"/>
      <c r="HI18" s="486"/>
      <c r="HJ18" s="486"/>
      <c r="HK18" s="486"/>
      <c r="HL18" s="486"/>
      <c r="HM18" s="486"/>
      <c r="HN18" s="486"/>
      <c r="HO18" s="486"/>
      <c r="HP18" s="486"/>
      <c r="HQ18" s="486"/>
      <c r="HR18" s="486"/>
      <c r="HS18" s="486"/>
      <c r="HT18" s="486"/>
      <c r="HU18" s="486"/>
      <c r="HV18" s="487"/>
    </row>
    <row r="19" spans="1:230" s="73" customFormat="1" ht="9" customHeight="1">
      <c r="GJ19" s="481"/>
      <c r="GK19" s="481"/>
      <c r="GL19" s="481"/>
      <c r="GM19" s="481"/>
      <c r="GN19" s="481"/>
      <c r="GO19" s="481"/>
      <c r="GP19" s="481"/>
      <c r="GQ19" s="481"/>
      <c r="GR19" s="481"/>
      <c r="GS19" s="481"/>
      <c r="GT19" s="481"/>
      <c r="GU19" s="481"/>
      <c r="GV19" s="481"/>
      <c r="GW19" s="481"/>
      <c r="GX19" s="481"/>
      <c r="GY19" s="481"/>
      <c r="GZ19" s="481"/>
      <c r="HA19" s="481"/>
      <c r="HB19" s="70"/>
      <c r="HC19" s="469"/>
      <c r="HD19" s="384"/>
      <c r="HE19" s="384"/>
      <c r="HF19" s="384"/>
      <c r="HG19" s="384"/>
      <c r="HH19" s="384"/>
      <c r="HI19" s="384"/>
      <c r="HJ19" s="384"/>
      <c r="HK19" s="384"/>
      <c r="HL19" s="384"/>
      <c r="HM19" s="384"/>
      <c r="HN19" s="384"/>
      <c r="HO19" s="384"/>
      <c r="HP19" s="384"/>
      <c r="HQ19" s="384"/>
      <c r="HR19" s="384"/>
      <c r="HS19" s="384"/>
      <c r="HT19" s="384"/>
      <c r="HU19" s="384"/>
      <c r="HV19" s="470"/>
    </row>
    <row r="20" spans="1:230" s="69" customFormat="1" ht="12.75" customHeight="1">
      <c r="BY20" s="383" t="s">
        <v>262</v>
      </c>
      <c r="BZ20" s="383"/>
      <c r="CA20" s="383"/>
      <c r="CB20" s="383"/>
      <c r="CC20" s="383"/>
      <c r="CD20" s="384"/>
      <c r="CE20" s="384"/>
      <c r="CF20" s="384"/>
      <c r="CG20" s="384"/>
      <c r="CH20" s="385" t="s">
        <v>254</v>
      </c>
      <c r="CI20" s="385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3">
        <v>20</v>
      </c>
      <c r="DA20" s="383"/>
      <c r="DB20" s="383"/>
      <c r="DC20" s="383"/>
      <c r="DD20" s="386"/>
      <c r="DE20" s="386"/>
      <c r="DF20" s="386"/>
      <c r="DG20" s="382" t="s">
        <v>255</v>
      </c>
      <c r="DH20" s="382"/>
      <c r="DI20" s="382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HA20" s="69" t="s">
        <v>263</v>
      </c>
      <c r="HB20" s="66"/>
      <c r="HC20" s="466"/>
      <c r="HD20" s="467"/>
      <c r="HE20" s="467"/>
      <c r="HF20" s="467"/>
      <c r="HG20" s="467"/>
      <c r="HH20" s="467"/>
      <c r="HI20" s="467"/>
      <c r="HJ20" s="467"/>
      <c r="HK20" s="467"/>
      <c r="HL20" s="467"/>
      <c r="HM20" s="467"/>
      <c r="HN20" s="467"/>
      <c r="HO20" s="467"/>
      <c r="HP20" s="467"/>
      <c r="HQ20" s="467"/>
      <c r="HR20" s="467"/>
      <c r="HS20" s="467"/>
      <c r="HT20" s="467"/>
      <c r="HU20" s="467"/>
      <c r="HV20" s="468"/>
    </row>
    <row r="21" spans="1:230" s="73" customFormat="1" ht="12.75" customHeight="1">
      <c r="HA21" s="73" t="s">
        <v>264</v>
      </c>
      <c r="HC21" s="471"/>
      <c r="HD21" s="472"/>
      <c r="HE21" s="472"/>
      <c r="HF21" s="472"/>
      <c r="HG21" s="472"/>
      <c r="HH21" s="472"/>
      <c r="HI21" s="472"/>
      <c r="HJ21" s="472"/>
      <c r="HK21" s="472"/>
      <c r="HL21" s="472"/>
      <c r="HM21" s="472"/>
      <c r="HN21" s="472"/>
      <c r="HO21" s="472"/>
      <c r="HP21" s="472"/>
      <c r="HQ21" s="472"/>
      <c r="HR21" s="472"/>
      <c r="HS21" s="472"/>
      <c r="HT21" s="472"/>
      <c r="HU21" s="472"/>
      <c r="HV21" s="473"/>
    </row>
    <row r="22" spans="1:230" s="69" customFormat="1">
      <c r="HA22" s="69" t="s">
        <v>265</v>
      </c>
      <c r="HC22" s="469"/>
      <c r="HD22" s="384"/>
      <c r="HE22" s="384"/>
      <c r="HF22" s="384"/>
      <c r="HG22" s="384"/>
      <c r="HH22" s="384"/>
      <c r="HI22" s="384"/>
      <c r="HJ22" s="384"/>
      <c r="HK22" s="384"/>
      <c r="HL22" s="384"/>
      <c r="HM22" s="384"/>
      <c r="HN22" s="384"/>
      <c r="HO22" s="384"/>
      <c r="HP22" s="384"/>
      <c r="HQ22" s="384"/>
      <c r="HR22" s="384"/>
      <c r="HS22" s="384"/>
      <c r="HT22" s="384"/>
      <c r="HU22" s="384"/>
      <c r="HV22" s="470"/>
    </row>
    <row r="23" spans="1:230" s="69" customFormat="1" ht="12.75" customHeight="1">
      <c r="EN23" s="69" t="s">
        <v>305</v>
      </c>
      <c r="HA23" s="73" t="s">
        <v>266</v>
      </c>
      <c r="HC23" s="469"/>
      <c r="HD23" s="384"/>
      <c r="HE23" s="384"/>
      <c r="HF23" s="384"/>
      <c r="HG23" s="384"/>
      <c r="HH23" s="384"/>
      <c r="HI23" s="384"/>
      <c r="HJ23" s="384"/>
      <c r="HK23" s="384"/>
      <c r="HL23" s="384"/>
      <c r="HM23" s="384"/>
      <c r="HN23" s="384"/>
      <c r="HO23" s="384"/>
      <c r="HP23" s="384"/>
      <c r="HQ23" s="384"/>
      <c r="HR23" s="384"/>
      <c r="HS23" s="384"/>
      <c r="HT23" s="384"/>
      <c r="HU23" s="384"/>
      <c r="HV23" s="470"/>
    </row>
    <row r="24" spans="1:230" s="69" customFormat="1">
      <c r="HA24" s="69" t="s">
        <v>267</v>
      </c>
      <c r="HC24" s="469"/>
      <c r="HD24" s="384"/>
      <c r="HE24" s="384"/>
      <c r="HF24" s="384"/>
      <c r="HG24" s="384"/>
      <c r="HH24" s="384"/>
      <c r="HI24" s="384"/>
      <c r="HJ24" s="384"/>
      <c r="HK24" s="384"/>
      <c r="HL24" s="384"/>
      <c r="HM24" s="384"/>
      <c r="HN24" s="384"/>
      <c r="HO24" s="384"/>
      <c r="HP24" s="384"/>
      <c r="HQ24" s="384"/>
      <c r="HR24" s="384"/>
      <c r="HS24" s="384"/>
      <c r="HT24" s="384"/>
      <c r="HU24" s="384"/>
      <c r="HV24" s="470"/>
    </row>
    <row r="25" spans="1:230" s="70" customFormat="1">
      <c r="GZ25" s="73"/>
      <c r="HA25" s="73" t="s">
        <v>268</v>
      </c>
      <c r="HC25" s="469"/>
      <c r="HD25" s="384"/>
      <c r="HE25" s="384"/>
      <c r="HF25" s="384"/>
      <c r="HG25" s="384"/>
      <c r="HH25" s="384"/>
      <c r="HI25" s="384"/>
      <c r="HJ25" s="384"/>
      <c r="HK25" s="384"/>
      <c r="HL25" s="384"/>
      <c r="HM25" s="384"/>
      <c r="HN25" s="384"/>
      <c r="HO25" s="384"/>
      <c r="HP25" s="384"/>
      <c r="HQ25" s="384"/>
      <c r="HR25" s="384"/>
      <c r="HS25" s="384"/>
      <c r="HT25" s="384"/>
      <c r="HU25" s="384"/>
      <c r="HV25" s="470"/>
    </row>
    <row r="26" spans="1:230" s="70" customFormat="1">
      <c r="A26" s="70" t="s">
        <v>269</v>
      </c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GZ26" s="73"/>
      <c r="HA26" s="73" t="s">
        <v>270</v>
      </c>
      <c r="HC26" s="469"/>
      <c r="HD26" s="384"/>
      <c r="HE26" s="384"/>
      <c r="HF26" s="384"/>
      <c r="HG26" s="384"/>
      <c r="HH26" s="384"/>
      <c r="HI26" s="384"/>
      <c r="HJ26" s="384"/>
      <c r="HK26" s="384"/>
      <c r="HL26" s="384"/>
      <c r="HM26" s="384"/>
      <c r="HN26" s="384"/>
      <c r="HO26" s="384"/>
      <c r="HP26" s="384"/>
      <c r="HQ26" s="384"/>
      <c r="HR26" s="384"/>
      <c r="HS26" s="384"/>
      <c r="HT26" s="384"/>
      <c r="HU26" s="384"/>
      <c r="HV26" s="470"/>
    </row>
    <row r="27" spans="1:230" s="70" customFormat="1" ht="12.75" customHeight="1">
      <c r="GZ27" s="73"/>
      <c r="HA27" s="73" t="s">
        <v>266</v>
      </c>
      <c r="HC27" s="469"/>
      <c r="HD27" s="384"/>
      <c r="HE27" s="384"/>
      <c r="HF27" s="384"/>
      <c r="HG27" s="384"/>
      <c r="HH27" s="384"/>
      <c r="HI27" s="38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470"/>
    </row>
    <row r="28" spans="1:230" ht="12.75" customHeight="1"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GZ28" s="69"/>
      <c r="HA28" s="69" t="s">
        <v>267</v>
      </c>
      <c r="HC28" s="469"/>
      <c r="HD28" s="384"/>
      <c r="HE28" s="384"/>
      <c r="HF28" s="384"/>
      <c r="HG28" s="384"/>
      <c r="HH28" s="384"/>
      <c r="HI28" s="384"/>
      <c r="HJ28" s="384"/>
      <c r="HK28" s="384"/>
      <c r="HL28" s="384"/>
      <c r="HM28" s="384"/>
      <c r="HN28" s="384"/>
      <c r="HO28" s="384"/>
      <c r="HP28" s="384"/>
      <c r="HQ28" s="384"/>
      <c r="HR28" s="384"/>
      <c r="HS28" s="384"/>
      <c r="HT28" s="384"/>
      <c r="HU28" s="384"/>
      <c r="HV28" s="470"/>
    </row>
    <row r="29" spans="1:230" ht="12.75" customHeight="1">
      <c r="A29" s="463" t="s">
        <v>271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5"/>
      <c r="EB29" s="465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5"/>
      <c r="EQ29" s="465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5"/>
      <c r="FC29" s="465"/>
      <c r="FD29" s="465"/>
      <c r="FE29" s="465"/>
      <c r="FF29" s="465"/>
      <c r="FG29" s="465"/>
      <c r="FH29" s="465"/>
      <c r="FI29" s="465"/>
      <c r="FJ29" s="465"/>
      <c r="FK29" s="465"/>
      <c r="FL29" s="465"/>
      <c r="FM29" s="465"/>
      <c r="FN29" s="465"/>
      <c r="FO29" s="465"/>
      <c r="FP29" s="465"/>
      <c r="FQ29" s="465"/>
      <c r="FR29" s="465"/>
      <c r="FS29" s="465"/>
      <c r="GY29" s="69"/>
      <c r="GZ29" s="69"/>
      <c r="HA29" s="69" t="s">
        <v>270</v>
      </c>
      <c r="HC29" s="469"/>
      <c r="HD29" s="384"/>
      <c r="HE29" s="384"/>
      <c r="HF29" s="384"/>
      <c r="HG29" s="384"/>
      <c r="HH29" s="384"/>
      <c r="HI29" s="384"/>
      <c r="HJ29" s="384"/>
      <c r="HK29" s="384"/>
      <c r="HL29" s="384"/>
      <c r="HM29" s="384"/>
      <c r="HN29" s="384"/>
      <c r="HO29" s="384"/>
      <c r="HP29" s="384"/>
      <c r="HQ29" s="384"/>
      <c r="HR29" s="384"/>
      <c r="HS29" s="384"/>
      <c r="HT29" s="384"/>
      <c r="HU29" s="384"/>
      <c r="HV29" s="470"/>
    </row>
    <row r="30" spans="1:230" ht="12.75" customHeight="1">
      <c r="A30" s="463" t="s">
        <v>272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4"/>
      <c r="BE30" s="464"/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464"/>
      <c r="FL30" s="464"/>
      <c r="FM30" s="464"/>
      <c r="FN30" s="464"/>
      <c r="FO30" s="464"/>
      <c r="FP30" s="464"/>
      <c r="FQ30" s="464"/>
      <c r="FR30" s="464"/>
      <c r="FS30" s="464"/>
      <c r="GY30" s="69"/>
      <c r="GZ30" s="69"/>
      <c r="HA30" s="69" t="s">
        <v>273</v>
      </c>
      <c r="HC30" s="466"/>
      <c r="HD30" s="467"/>
      <c r="HE30" s="467"/>
      <c r="HF30" s="467"/>
      <c r="HG30" s="467"/>
      <c r="HH30" s="467"/>
      <c r="HI30" s="467"/>
      <c r="HJ30" s="467"/>
      <c r="HK30" s="467"/>
      <c r="HL30" s="467"/>
      <c r="HM30" s="467"/>
      <c r="HN30" s="467"/>
      <c r="HO30" s="467"/>
      <c r="HP30" s="467"/>
      <c r="HQ30" s="467"/>
      <c r="HR30" s="467"/>
      <c r="HS30" s="467"/>
      <c r="HT30" s="467"/>
      <c r="HU30" s="467"/>
      <c r="HV30" s="468"/>
    </row>
    <row r="31" spans="1:230" ht="14.25" customHeight="1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GY31" s="69"/>
      <c r="GZ31" s="69"/>
      <c r="HA31" s="69" t="s">
        <v>267</v>
      </c>
      <c r="HC31" s="466"/>
      <c r="HD31" s="467"/>
      <c r="HE31" s="467"/>
      <c r="HF31" s="467"/>
      <c r="HG31" s="467"/>
      <c r="HH31" s="467"/>
      <c r="HI31" s="467"/>
      <c r="HJ31" s="467"/>
      <c r="HK31" s="467"/>
      <c r="HL31" s="467"/>
      <c r="HM31" s="467"/>
      <c r="HN31" s="467"/>
      <c r="HO31" s="467"/>
      <c r="HP31" s="467"/>
      <c r="HQ31" s="467"/>
      <c r="HR31" s="467"/>
      <c r="HS31" s="467"/>
      <c r="HT31" s="467"/>
      <c r="HU31" s="467"/>
      <c r="HV31" s="468"/>
    </row>
    <row r="32" spans="1:230" ht="27" customHeight="1">
      <c r="A32" s="463" t="s">
        <v>274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GY32" s="69"/>
      <c r="GZ32" s="69"/>
      <c r="HA32" s="69" t="s">
        <v>275</v>
      </c>
      <c r="HC32" s="466"/>
      <c r="HD32" s="467"/>
      <c r="HE32" s="467"/>
      <c r="HF32" s="467"/>
      <c r="HG32" s="467"/>
      <c r="HH32" s="467"/>
      <c r="HI32" s="467"/>
      <c r="HJ32" s="467"/>
      <c r="HK32" s="467"/>
      <c r="HL32" s="467"/>
      <c r="HM32" s="467"/>
      <c r="HN32" s="467"/>
      <c r="HO32" s="467"/>
      <c r="HP32" s="467"/>
      <c r="HQ32" s="467"/>
      <c r="HR32" s="467"/>
      <c r="HS32" s="467"/>
      <c r="HT32" s="467"/>
      <c r="HU32" s="467"/>
      <c r="HV32" s="468"/>
    </row>
    <row r="33" spans="1:230" ht="13.5" customHeight="1" thickBot="1">
      <c r="A33" s="74" t="s">
        <v>276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459"/>
      <c r="FL33" s="459"/>
      <c r="FM33" s="459"/>
      <c r="FN33" s="459"/>
      <c r="FO33" s="459"/>
      <c r="FP33" s="459"/>
      <c r="FQ33" s="459"/>
      <c r="FR33" s="459"/>
      <c r="FS33" s="459"/>
      <c r="GY33" s="69"/>
      <c r="GZ33" s="69"/>
      <c r="HA33" s="69" t="s">
        <v>277</v>
      </c>
      <c r="HC33" s="460" t="s">
        <v>278</v>
      </c>
      <c r="HD33" s="461"/>
      <c r="HE33" s="461"/>
      <c r="HF33" s="461"/>
      <c r="HG33" s="461"/>
      <c r="HH33" s="461"/>
      <c r="HI33" s="461"/>
      <c r="HJ33" s="461"/>
      <c r="HK33" s="461"/>
      <c r="HL33" s="461"/>
      <c r="HM33" s="461"/>
      <c r="HN33" s="461"/>
      <c r="HO33" s="461"/>
      <c r="HP33" s="461"/>
      <c r="HQ33" s="461"/>
      <c r="HR33" s="461"/>
      <c r="HS33" s="461"/>
      <c r="HT33" s="461"/>
      <c r="HU33" s="461"/>
      <c r="HV33" s="462"/>
    </row>
    <row r="35" spans="1:230" s="75" customFormat="1" ht="19.5" customHeight="1">
      <c r="A35" s="455" t="s">
        <v>7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40" t="s">
        <v>279</v>
      </c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2"/>
      <c r="CN35" s="440" t="s">
        <v>280</v>
      </c>
      <c r="CO35" s="441"/>
      <c r="CP35" s="441"/>
      <c r="CQ35" s="441"/>
      <c r="CR35" s="441"/>
      <c r="CS35" s="441"/>
      <c r="CT35" s="441"/>
      <c r="CU35" s="441"/>
      <c r="CV35" s="441"/>
      <c r="CW35" s="441"/>
      <c r="CX35" s="441"/>
      <c r="CY35" s="441"/>
      <c r="CZ35" s="441"/>
      <c r="DA35" s="441"/>
      <c r="DB35" s="441"/>
      <c r="DC35" s="441"/>
      <c r="DD35" s="441"/>
      <c r="DE35" s="441"/>
      <c r="DF35" s="441"/>
      <c r="DG35" s="442"/>
      <c r="DH35" s="440" t="s">
        <v>281</v>
      </c>
      <c r="DI35" s="441"/>
      <c r="DJ35" s="441"/>
      <c r="DK35" s="441"/>
      <c r="DL35" s="441"/>
      <c r="DM35" s="441"/>
      <c r="DN35" s="441"/>
      <c r="DO35" s="441"/>
      <c r="DP35" s="441"/>
      <c r="DQ35" s="442"/>
      <c r="DR35" s="440" t="s">
        <v>282</v>
      </c>
      <c r="DS35" s="441"/>
      <c r="DT35" s="441"/>
      <c r="DU35" s="441"/>
      <c r="DV35" s="441"/>
      <c r="DW35" s="441"/>
      <c r="DX35" s="441"/>
      <c r="DY35" s="441"/>
      <c r="DZ35" s="441"/>
      <c r="EA35" s="441"/>
      <c r="EB35" s="441"/>
      <c r="EC35" s="441"/>
      <c r="ED35" s="441"/>
      <c r="EE35" s="441"/>
      <c r="EF35" s="441"/>
      <c r="EG35" s="442"/>
      <c r="EH35" s="440" t="s">
        <v>283</v>
      </c>
      <c r="EI35" s="441"/>
      <c r="EJ35" s="441"/>
      <c r="EK35" s="441"/>
      <c r="EL35" s="441"/>
      <c r="EM35" s="441"/>
      <c r="EN35" s="441"/>
      <c r="EO35" s="441"/>
      <c r="EP35" s="441"/>
      <c r="EQ35" s="441"/>
      <c r="ER35" s="441"/>
      <c r="ES35" s="441"/>
      <c r="ET35" s="441"/>
      <c r="EU35" s="441"/>
      <c r="EV35" s="441"/>
      <c r="EW35" s="442"/>
      <c r="EX35" s="440" t="s">
        <v>284</v>
      </c>
      <c r="EY35" s="441"/>
      <c r="EZ35" s="441"/>
      <c r="FA35" s="441"/>
      <c r="FB35" s="441"/>
      <c r="FC35" s="441"/>
      <c r="FD35" s="441"/>
      <c r="FE35" s="441"/>
      <c r="FF35" s="441"/>
      <c r="FG35" s="441"/>
      <c r="FH35" s="441"/>
      <c r="FI35" s="441"/>
      <c r="FJ35" s="441"/>
      <c r="FK35" s="441"/>
      <c r="FL35" s="441"/>
      <c r="FM35" s="441"/>
      <c r="FN35" s="441"/>
      <c r="FO35" s="441"/>
      <c r="FP35" s="441"/>
      <c r="FQ35" s="441"/>
      <c r="FR35" s="441"/>
      <c r="FS35" s="442"/>
      <c r="FT35" s="440" t="s">
        <v>285</v>
      </c>
      <c r="FU35" s="441"/>
      <c r="FV35" s="441"/>
      <c r="FW35" s="441"/>
      <c r="FX35" s="441"/>
      <c r="FY35" s="441"/>
      <c r="FZ35" s="441"/>
      <c r="GA35" s="441"/>
      <c r="GB35" s="441"/>
      <c r="GC35" s="441"/>
      <c r="GD35" s="441"/>
      <c r="GE35" s="441"/>
      <c r="GF35" s="441"/>
      <c r="GG35" s="441"/>
      <c r="GH35" s="441"/>
      <c r="GI35" s="442"/>
      <c r="GJ35" s="440" t="s">
        <v>286</v>
      </c>
      <c r="GK35" s="441"/>
      <c r="GL35" s="441"/>
      <c r="GM35" s="441"/>
      <c r="GN35" s="441"/>
      <c r="GO35" s="441"/>
      <c r="GP35" s="441"/>
      <c r="GQ35" s="441"/>
      <c r="GR35" s="441"/>
      <c r="GS35" s="441"/>
      <c r="GT35" s="441"/>
      <c r="GU35" s="441"/>
      <c r="GV35" s="441"/>
      <c r="GW35" s="441"/>
      <c r="GX35" s="441"/>
      <c r="GY35" s="441"/>
      <c r="GZ35" s="441"/>
      <c r="HA35" s="441"/>
      <c r="HB35" s="442"/>
      <c r="HC35" s="449" t="s">
        <v>287</v>
      </c>
      <c r="HD35" s="450"/>
      <c r="HE35" s="450"/>
      <c r="HF35" s="450"/>
      <c r="HG35" s="450"/>
      <c r="HH35" s="450"/>
      <c r="HI35" s="450"/>
      <c r="HJ35" s="450"/>
      <c r="HK35" s="450"/>
      <c r="HL35" s="450"/>
      <c r="HM35" s="450"/>
      <c r="HN35" s="450"/>
      <c r="HO35" s="450"/>
      <c r="HP35" s="450"/>
      <c r="HQ35" s="450"/>
      <c r="HR35" s="450"/>
      <c r="HS35" s="450"/>
      <c r="HT35" s="450"/>
      <c r="HU35" s="450"/>
      <c r="HV35" s="450"/>
    </row>
    <row r="36" spans="1:230" s="75" customFormat="1" ht="19.5" customHeight="1">
      <c r="A36" s="455" t="s">
        <v>288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 t="s">
        <v>289</v>
      </c>
      <c r="BE36" s="456"/>
      <c r="BF36" s="456"/>
      <c r="BG36" s="456"/>
      <c r="BH36" s="456"/>
      <c r="BI36" s="456"/>
      <c r="BJ36" s="456"/>
      <c r="BK36" s="456"/>
      <c r="BL36" s="456"/>
      <c r="BM36" s="456"/>
      <c r="BN36" s="446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47"/>
      <c r="CD36" s="447"/>
      <c r="CE36" s="447"/>
      <c r="CF36" s="447"/>
      <c r="CG36" s="447"/>
      <c r="CH36" s="447"/>
      <c r="CI36" s="447"/>
      <c r="CJ36" s="447"/>
      <c r="CK36" s="447"/>
      <c r="CL36" s="447"/>
      <c r="CM36" s="448"/>
      <c r="CN36" s="443"/>
      <c r="CO36" s="444"/>
      <c r="CP36" s="444"/>
      <c r="CQ36" s="444"/>
      <c r="CR36" s="444"/>
      <c r="CS36" s="444"/>
      <c r="CT36" s="444"/>
      <c r="CU36" s="444"/>
      <c r="CV36" s="444"/>
      <c r="CW36" s="444"/>
      <c r="CX36" s="444"/>
      <c r="CY36" s="444"/>
      <c r="CZ36" s="444"/>
      <c r="DA36" s="444"/>
      <c r="DB36" s="444"/>
      <c r="DC36" s="444"/>
      <c r="DD36" s="444"/>
      <c r="DE36" s="444"/>
      <c r="DF36" s="444"/>
      <c r="DG36" s="445"/>
      <c r="DH36" s="443"/>
      <c r="DI36" s="444"/>
      <c r="DJ36" s="444"/>
      <c r="DK36" s="444"/>
      <c r="DL36" s="444"/>
      <c r="DM36" s="444"/>
      <c r="DN36" s="444"/>
      <c r="DO36" s="444"/>
      <c r="DP36" s="444"/>
      <c r="DQ36" s="445"/>
      <c r="DR36" s="443"/>
      <c r="DS36" s="444"/>
      <c r="DT36" s="444"/>
      <c r="DU36" s="444"/>
      <c r="DV36" s="444"/>
      <c r="DW36" s="444"/>
      <c r="DX36" s="444"/>
      <c r="DY36" s="444"/>
      <c r="DZ36" s="444"/>
      <c r="EA36" s="444"/>
      <c r="EB36" s="444"/>
      <c r="EC36" s="444"/>
      <c r="ED36" s="444"/>
      <c r="EE36" s="444"/>
      <c r="EF36" s="444"/>
      <c r="EG36" s="445"/>
      <c r="EH36" s="443"/>
      <c r="EI36" s="444"/>
      <c r="EJ36" s="444"/>
      <c r="EK36" s="444"/>
      <c r="EL36" s="444"/>
      <c r="EM36" s="444"/>
      <c r="EN36" s="444"/>
      <c r="EO36" s="444"/>
      <c r="EP36" s="444"/>
      <c r="EQ36" s="444"/>
      <c r="ER36" s="444"/>
      <c r="ES36" s="444"/>
      <c r="ET36" s="444"/>
      <c r="EU36" s="444"/>
      <c r="EV36" s="444"/>
      <c r="EW36" s="445"/>
      <c r="EX36" s="443"/>
      <c r="EY36" s="444"/>
      <c r="EZ36" s="444"/>
      <c r="FA36" s="444"/>
      <c r="FB36" s="444"/>
      <c r="FC36" s="444"/>
      <c r="FD36" s="444"/>
      <c r="FE36" s="444"/>
      <c r="FF36" s="444"/>
      <c r="FG36" s="444"/>
      <c r="FH36" s="444"/>
      <c r="FI36" s="444"/>
      <c r="FJ36" s="444"/>
      <c r="FK36" s="444"/>
      <c r="FL36" s="444"/>
      <c r="FM36" s="444"/>
      <c r="FN36" s="444"/>
      <c r="FO36" s="444"/>
      <c r="FP36" s="444"/>
      <c r="FQ36" s="444"/>
      <c r="FR36" s="444"/>
      <c r="FS36" s="445"/>
      <c r="FT36" s="443"/>
      <c r="FU36" s="444"/>
      <c r="FV36" s="444"/>
      <c r="FW36" s="444"/>
      <c r="FX36" s="444"/>
      <c r="FY36" s="444"/>
      <c r="FZ36" s="444"/>
      <c r="GA36" s="444"/>
      <c r="GB36" s="444"/>
      <c r="GC36" s="444"/>
      <c r="GD36" s="444"/>
      <c r="GE36" s="444"/>
      <c r="GF36" s="444"/>
      <c r="GG36" s="444"/>
      <c r="GH36" s="444"/>
      <c r="GI36" s="445"/>
      <c r="GJ36" s="443"/>
      <c r="GK36" s="444"/>
      <c r="GL36" s="444"/>
      <c r="GM36" s="444"/>
      <c r="GN36" s="444"/>
      <c r="GO36" s="444"/>
      <c r="GP36" s="444"/>
      <c r="GQ36" s="444"/>
      <c r="GR36" s="444"/>
      <c r="GS36" s="444"/>
      <c r="GT36" s="444"/>
      <c r="GU36" s="444"/>
      <c r="GV36" s="444"/>
      <c r="GW36" s="444"/>
      <c r="GX36" s="444"/>
      <c r="GY36" s="444"/>
      <c r="GZ36" s="444"/>
      <c r="HA36" s="444"/>
      <c r="HB36" s="445"/>
      <c r="HC36" s="451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</row>
    <row r="37" spans="1:230" s="75" customFormat="1" ht="22.5" customHeight="1">
      <c r="A37" s="455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7" t="s">
        <v>290</v>
      </c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5"/>
      <c r="BZ37" s="457" t="s">
        <v>291</v>
      </c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5"/>
      <c r="CN37" s="446"/>
      <c r="CO37" s="447"/>
      <c r="CP37" s="447"/>
      <c r="CQ37" s="447"/>
      <c r="CR37" s="447"/>
      <c r="CS37" s="447"/>
      <c r="CT37" s="447"/>
      <c r="CU37" s="447"/>
      <c r="CV37" s="447"/>
      <c r="CW37" s="447"/>
      <c r="CX37" s="447"/>
      <c r="CY37" s="447"/>
      <c r="CZ37" s="447"/>
      <c r="DA37" s="447"/>
      <c r="DB37" s="447"/>
      <c r="DC37" s="447"/>
      <c r="DD37" s="447"/>
      <c r="DE37" s="447"/>
      <c r="DF37" s="447"/>
      <c r="DG37" s="448"/>
      <c r="DH37" s="446"/>
      <c r="DI37" s="447"/>
      <c r="DJ37" s="447"/>
      <c r="DK37" s="447"/>
      <c r="DL37" s="447"/>
      <c r="DM37" s="447"/>
      <c r="DN37" s="447"/>
      <c r="DO37" s="447"/>
      <c r="DP37" s="447"/>
      <c r="DQ37" s="448"/>
      <c r="DR37" s="446"/>
      <c r="DS37" s="447"/>
      <c r="DT37" s="447"/>
      <c r="DU37" s="447"/>
      <c r="DV37" s="447"/>
      <c r="DW37" s="447"/>
      <c r="DX37" s="447"/>
      <c r="DY37" s="447"/>
      <c r="DZ37" s="447"/>
      <c r="EA37" s="447"/>
      <c r="EB37" s="447"/>
      <c r="EC37" s="447"/>
      <c r="ED37" s="447"/>
      <c r="EE37" s="447"/>
      <c r="EF37" s="447"/>
      <c r="EG37" s="448"/>
      <c r="EH37" s="446"/>
      <c r="EI37" s="447"/>
      <c r="EJ37" s="447"/>
      <c r="EK37" s="447"/>
      <c r="EL37" s="447"/>
      <c r="EM37" s="447"/>
      <c r="EN37" s="447"/>
      <c r="EO37" s="447"/>
      <c r="EP37" s="447"/>
      <c r="EQ37" s="447"/>
      <c r="ER37" s="447"/>
      <c r="ES37" s="447"/>
      <c r="ET37" s="447"/>
      <c r="EU37" s="447"/>
      <c r="EV37" s="447"/>
      <c r="EW37" s="448"/>
      <c r="EX37" s="446"/>
      <c r="EY37" s="447"/>
      <c r="EZ37" s="447"/>
      <c r="FA37" s="447"/>
      <c r="FB37" s="447"/>
      <c r="FC37" s="447"/>
      <c r="FD37" s="447"/>
      <c r="FE37" s="447"/>
      <c r="FF37" s="447"/>
      <c r="FG37" s="447"/>
      <c r="FH37" s="447"/>
      <c r="FI37" s="447"/>
      <c r="FJ37" s="447"/>
      <c r="FK37" s="447"/>
      <c r="FL37" s="447"/>
      <c r="FM37" s="447"/>
      <c r="FN37" s="447"/>
      <c r="FO37" s="447"/>
      <c r="FP37" s="447"/>
      <c r="FQ37" s="447"/>
      <c r="FR37" s="447"/>
      <c r="FS37" s="448"/>
      <c r="FT37" s="446"/>
      <c r="FU37" s="447"/>
      <c r="FV37" s="447"/>
      <c r="FW37" s="447"/>
      <c r="FX37" s="447"/>
      <c r="FY37" s="447"/>
      <c r="FZ37" s="447"/>
      <c r="GA37" s="447"/>
      <c r="GB37" s="447"/>
      <c r="GC37" s="447"/>
      <c r="GD37" s="447"/>
      <c r="GE37" s="447"/>
      <c r="GF37" s="447"/>
      <c r="GG37" s="447"/>
      <c r="GH37" s="447"/>
      <c r="GI37" s="448"/>
      <c r="GJ37" s="446"/>
      <c r="GK37" s="447"/>
      <c r="GL37" s="447"/>
      <c r="GM37" s="447"/>
      <c r="GN37" s="447"/>
      <c r="GO37" s="447"/>
      <c r="GP37" s="447"/>
      <c r="GQ37" s="447"/>
      <c r="GR37" s="447"/>
      <c r="GS37" s="447"/>
      <c r="GT37" s="447"/>
      <c r="GU37" s="447"/>
      <c r="GV37" s="447"/>
      <c r="GW37" s="447"/>
      <c r="GX37" s="447"/>
      <c r="GY37" s="447"/>
      <c r="GZ37" s="447"/>
      <c r="HA37" s="447"/>
      <c r="HB37" s="448"/>
      <c r="HC37" s="453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</row>
    <row r="38" spans="1:230" s="76" customFormat="1" ht="12.75" thickBot="1">
      <c r="A38" s="438">
        <v>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9"/>
      <c r="BD38" s="435">
        <v>2</v>
      </c>
      <c r="BE38" s="436"/>
      <c r="BF38" s="436"/>
      <c r="BG38" s="436"/>
      <c r="BH38" s="436"/>
      <c r="BI38" s="436"/>
      <c r="BJ38" s="436"/>
      <c r="BK38" s="436"/>
      <c r="BL38" s="436"/>
      <c r="BM38" s="437"/>
      <c r="BN38" s="435">
        <v>3</v>
      </c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7"/>
      <c r="BZ38" s="435">
        <v>4</v>
      </c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7"/>
      <c r="CN38" s="435">
        <v>5</v>
      </c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7"/>
      <c r="DH38" s="435">
        <v>6</v>
      </c>
      <c r="DI38" s="436"/>
      <c r="DJ38" s="436"/>
      <c r="DK38" s="436"/>
      <c r="DL38" s="436"/>
      <c r="DM38" s="436"/>
      <c r="DN38" s="436"/>
      <c r="DO38" s="436"/>
      <c r="DP38" s="436"/>
      <c r="DQ38" s="437"/>
      <c r="DR38" s="435">
        <v>7</v>
      </c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7"/>
      <c r="EH38" s="435">
        <v>8</v>
      </c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7"/>
      <c r="EX38" s="435">
        <v>9</v>
      </c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  <c r="FR38" s="436"/>
      <c r="FS38" s="437"/>
      <c r="FT38" s="435">
        <v>10</v>
      </c>
      <c r="FU38" s="436"/>
      <c r="FV38" s="436"/>
      <c r="FW38" s="436"/>
      <c r="FX38" s="436"/>
      <c r="FY38" s="436"/>
      <c r="FZ38" s="436"/>
      <c r="GA38" s="436"/>
      <c r="GB38" s="436"/>
      <c r="GC38" s="436"/>
      <c r="GD38" s="436"/>
      <c r="GE38" s="436"/>
      <c r="GF38" s="436"/>
      <c r="GG38" s="436"/>
      <c r="GH38" s="436"/>
      <c r="GI38" s="437"/>
      <c r="GJ38" s="435">
        <v>11</v>
      </c>
      <c r="GK38" s="436"/>
      <c r="GL38" s="436"/>
      <c r="GM38" s="436"/>
      <c r="GN38" s="436"/>
      <c r="GO38" s="436"/>
      <c r="GP38" s="436"/>
      <c r="GQ38" s="436"/>
      <c r="GR38" s="436"/>
      <c r="GS38" s="436"/>
      <c r="GT38" s="436"/>
      <c r="GU38" s="436"/>
      <c r="GV38" s="436"/>
      <c r="GW38" s="436"/>
      <c r="GX38" s="436"/>
      <c r="GY38" s="436"/>
      <c r="GZ38" s="436"/>
      <c r="HA38" s="436"/>
      <c r="HB38" s="437"/>
      <c r="HC38" s="435">
        <v>12</v>
      </c>
      <c r="HD38" s="436"/>
      <c r="HE38" s="436"/>
      <c r="HF38" s="436"/>
      <c r="HG38" s="436"/>
      <c r="HH38" s="436"/>
      <c r="HI38" s="436"/>
      <c r="HJ38" s="436"/>
      <c r="HK38" s="436"/>
      <c r="HL38" s="436"/>
      <c r="HM38" s="436"/>
      <c r="HN38" s="436"/>
      <c r="HO38" s="436"/>
      <c r="HP38" s="436"/>
      <c r="HQ38" s="436"/>
      <c r="HR38" s="436"/>
      <c r="HS38" s="436"/>
      <c r="HT38" s="436"/>
      <c r="HU38" s="436"/>
      <c r="HV38" s="436"/>
    </row>
    <row r="39" spans="1:230" s="77" customFormat="1" ht="13.5" customHeight="1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34"/>
      <c r="BE39" s="428"/>
      <c r="BF39" s="428"/>
      <c r="BG39" s="428"/>
      <c r="BH39" s="428"/>
      <c r="BI39" s="428"/>
      <c r="BJ39" s="428"/>
      <c r="BK39" s="428"/>
      <c r="BL39" s="428"/>
      <c r="BM39" s="429"/>
      <c r="BN39" s="427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9"/>
      <c r="BZ39" s="427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9"/>
      <c r="CN39" s="427"/>
      <c r="CO39" s="428"/>
      <c r="CP39" s="428"/>
      <c r="CQ39" s="428"/>
      <c r="CR39" s="428"/>
      <c r="CS39" s="428"/>
      <c r="CT39" s="428"/>
      <c r="CU39" s="428"/>
      <c r="CV39" s="428"/>
      <c r="CW39" s="428"/>
      <c r="CX39" s="428"/>
      <c r="CY39" s="428"/>
      <c r="CZ39" s="428"/>
      <c r="DA39" s="428"/>
      <c r="DB39" s="428"/>
      <c r="DC39" s="428"/>
      <c r="DD39" s="428"/>
      <c r="DE39" s="428"/>
      <c r="DF39" s="428"/>
      <c r="DG39" s="429"/>
      <c r="DH39" s="427"/>
      <c r="DI39" s="428"/>
      <c r="DJ39" s="428"/>
      <c r="DK39" s="428"/>
      <c r="DL39" s="428"/>
      <c r="DM39" s="428"/>
      <c r="DN39" s="428"/>
      <c r="DO39" s="428"/>
      <c r="DP39" s="428"/>
      <c r="DQ39" s="429"/>
      <c r="DR39" s="427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9"/>
      <c r="EH39" s="430"/>
      <c r="EI39" s="431"/>
      <c r="EJ39" s="431"/>
      <c r="EK39" s="431"/>
      <c r="EL39" s="431"/>
      <c r="EM39" s="431"/>
      <c r="EN39" s="431"/>
      <c r="EO39" s="431"/>
      <c r="EP39" s="431"/>
      <c r="EQ39" s="431"/>
      <c r="ER39" s="431"/>
      <c r="ES39" s="431"/>
      <c r="ET39" s="431"/>
      <c r="EU39" s="431"/>
      <c r="EV39" s="431"/>
      <c r="EW39" s="432"/>
      <c r="EX39" s="430"/>
      <c r="EY39" s="431"/>
      <c r="EZ39" s="431"/>
      <c r="FA39" s="431"/>
      <c r="FB39" s="431"/>
      <c r="FC39" s="431"/>
      <c r="FD39" s="431"/>
      <c r="FE39" s="431"/>
      <c r="FF39" s="431"/>
      <c r="FG39" s="431"/>
      <c r="FH39" s="431"/>
      <c r="FI39" s="431"/>
      <c r="FJ39" s="431"/>
      <c r="FK39" s="431"/>
      <c r="FL39" s="431"/>
      <c r="FM39" s="431"/>
      <c r="FN39" s="431"/>
      <c r="FO39" s="431"/>
      <c r="FP39" s="431"/>
      <c r="FQ39" s="431"/>
      <c r="FR39" s="431"/>
      <c r="FS39" s="432"/>
      <c r="FT39" s="430"/>
      <c r="FU39" s="431"/>
      <c r="FV39" s="431"/>
      <c r="FW39" s="431"/>
      <c r="FX39" s="431"/>
      <c r="FY39" s="431"/>
      <c r="FZ39" s="431"/>
      <c r="GA39" s="431"/>
      <c r="GB39" s="431"/>
      <c r="GC39" s="431"/>
      <c r="GD39" s="431"/>
      <c r="GE39" s="431"/>
      <c r="GF39" s="431"/>
      <c r="GG39" s="431"/>
      <c r="GH39" s="431"/>
      <c r="GI39" s="432"/>
      <c r="GJ39" s="430"/>
      <c r="GK39" s="431"/>
      <c r="GL39" s="431"/>
      <c r="GM39" s="431"/>
      <c r="GN39" s="431"/>
      <c r="GO39" s="431"/>
      <c r="GP39" s="431"/>
      <c r="GQ39" s="431"/>
      <c r="GR39" s="431"/>
      <c r="GS39" s="431"/>
      <c r="GT39" s="431"/>
      <c r="GU39" s="431"/>
      <c r="GV39" s="431"/>
      <c r="GW39" s="431"/>
      <c r="GX39" s="431"/>
      <c r="GY39" s="431"/>
      <c r="GZ39" s="431"/>
      <c r="HA39" s="431"/>
      <c r="HB39" s="432"/>
      <c r="HC39" s="430"/>
      <c r="HD39" s="431"/>
      <c r="HE39" s="431"/>
      <c r="HF39" s="431"/>
      <c r="HG39" s="431"/>
      <c r="HH39" s="431"/>
      <c r="HI39" s="431"/>
      <c r="HJ39" s="431"/>
      <c r="HK39" s="431"/>
      <c r="HL39" s="431"/>
      <c r="HM39" s="431"/>
      <c r="HN39" s="431"/>
      <c r="HO39" s="431"/>
      <c r="HP39" s="431"/>
      <c r="HQ39" s="431"/>
      <c r="HR39" s="431"/>
      <c r="HS39" s="431"/>
      <c r="HT39" s="431"/>
      <c r="HU39" s="431"/>
      <c r="HV39" s="433"/>
    </row>
    <row r="40" spans="1:230" s="77" customFormat="1" ht="13.5" customHeight="1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2"/>
      <c r="BE40" s="423"/>
      <c r="BF40" s="423"/>
      <c r="BG40" s="423"/>
      <c r="BH40" s="423"/>
      <c r="BI40" s="423"/>
      <c r="BJ40" s="423"/>
      <c r="BK40" s="423"/>
      <c r="BL40" s="423"/>
      <c r="BM40" s="424"/>
      <c r="BN40" s="425"/>
      <c r="BO40" s="423"/>
      <c r="BP40" s="423"/>
      <c r="BQ40" s="423"/>
      <c r="BR40" s="423"/>
      <c r="BS40" s="423"/>
      <c r="BT40" s="423"/>
      <c r="BU40" s="423"/>
      <c r="BV40" s="423"/>
      <c r="BW40" s="423"/>
      <c r="BX40" s="423"/>
      <c r="BY40" s="424"/>
      <c r="BZ40" s="425"/>
      <c r="CA40" s="423"/>
      <c r="CB40" s="423"/>
      <c r="CC40" s="423"/>
      <c r="CD40" s="423"/>
      <c r="CE40" s="423"/>
      <c r="CF40" s="423"/>
      <c r="CG40" s="423"/>
      <c r="CH40" s="423"/>
      <c r="CI40" s="423"/>
      <c r="CJ40" s="423"/>
      <c r="CK40" s="423"/>
      <c r="CL40" s="423"/>
      <c r="CM40" s="424"/>
      <c r="CN40" s="425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3"/>
      <c r="DF40" s="423"/>
      <c r="DG40" s="424"/>
      <c r="DH40" s="425"/>
      <c r="DI40" s="423"/>
      <c r="DJ40" s="423"/>
      <c r="DK40" s="423"/>
      <c r="DL40" s="423"/>
      <c r="DM40" s="423"/>
      <c r="DN40" s="423"/>
      <c r="DO40" s="423"/>
      <c r="DP40" s="423"/>
      <c r="DQ40" s="424"/>
      <c r="DR40" s="425"/>
      <c r="DS40" s="423"/>
      <c r="DT40" s="423"/>
      <c r="DU40" s="423"/>
      <c r="DV40" s="423"/>
      <c r="DW40" s="423"/>
      <c r="DX40" s="423"/>
      <c r="DY40" s="423"/>
      <c r="DZ40" s="423"/>
      <c r="EA40" s="423"/>
      <c r="EB40" s="423"/>
      <c r="EC40" s="423"/>
      <c r="ED40" s="423"/>
      <c r="EE40" s="423"/>
      <c r="EF40" s="423"/>
      <c r="EG40" s="424"/>
      <c r="EH40" s="417"/>
      <c r="EI40" s="418"/>
      <c r="EJ40" s="418"/>
      <c r="EK40" s="418"/>
      <c r="EL40" s="418"/>
      <c r="EM40" s="418"/>
      <c r="EN40" s="418"/>
      <c r="EO40" s="418"/>
      <c r="EP40" s="418"/>
      <c r="EQ40" s="418"/>
      <c r="ER40" s="418"/>
      <c r="ES40" s="418"/>
      <c r="ET40" s="418"/>
      <c r="EU40" s="418"/>
      <c r="EV40" s="418"/>
      <c r="EW40" s="419"/>
      <c r="EX40" s="417"/>
      <c r="EY40" s="418"/>
      <c r="EZ40" s="418"/>
      <c r="FA40" s="418"/>
      <c r="FB40" s="418"/>
      <c r="FC40" s="418"/>
      <c r="FD40" s="418"/>
      <c r="FE40" s="418"/>
      <c r="FF40" s="418"/>
      <c r="FG40" s="418"/>
      <c r="FH40" s="418"/>
      <c r="FI40" s="418"/>
      <c r="FJ40" s="418"/>
      <c r="FK40" s="418"/>
      <c r="FL40" s="418"/>
      <c r="FM40" s="418"/>
      <c r="FN40" s="418"/>
      <c r="FO40" s="418"/>
      <c r="FP40" s="418"/>
      <c r="FQ40" s="418"/>
      <c r="FR40" s="418"/>
      <c r="FS40" s="419"/>
      <c r="FT40" s="417"/>
      <c r="FU40" s="418"/>
      <c r="FV40" s="418"/>
      <c r="FW40" s="418"/>
      <c r="FX40" s="418"/>
      <c r="FY40" s="418"/>
      <c r="FZ40" s="418"/>
      <c r="GA40" s="418"/>
      <c r="GB40" s="418"/>
      <c r="GC40" s="418"/>
      <c r="GD40" s="418"/>
      <c r="GE40" s="418"/>
      <c r="GF40" s="418"/>
      <c r="GG40" s="418"/>
      <c r="GH40" s="418"/>
      <c r="GI40" s="419"/>
      <c r="GJ40" s="417"/>
      <c r="GK40" s="418"/>
      <c r="GL40" s="418"/>
      <c r="GM40" s="418"/>
      <c r="GN40" s="418"/>
      <c r="GO40" s="418"/>
      <c r="GP40" s="418"/>
      <c r="GQ40" s="418"/>
      <c r="GR40" s="418"/>
      <c r="GS40" s="418"/>
      <c r="GT40" s="418"/>
      <c r="GU40" s="418"/>
      <c r="GV40" s="418"/>
      <c r="GW40" s="418"/>
      <c r="GX40" s="418"/>
      <c r="GY40" s="418"/>
      <c r="GZ40" s="418"/>
      <c r="HA40" s="418"/>
      <c r="HB40" s="419"/>
      <c r="HC40" s="417"/>
      <c r="HD40" s="418"/>
      <c r="HE40" s="418"/>
      <c r="HF40" s="418"/>
      <c r="HG40" s="418"/>
      <c r="HH40" s="418"/>
      <c r="HI40" s="418"/>
      <c r="HJ40" s="418"/>
      <c r="HK40" s="418"/>
      <c r="HL40" s="418"/>
      <c r="HM40" s="418"/>
      <c r="HN40" s="418"/>
      <c r="HO40" s="418"/>
      <c r="HP40" s="418"/>
      <c r="HQ40" s="418"/>
      <c r="HR40" s="418"/>
      <c r="HS40" s="418"/>
      <c r="HT40" s="418"/>
      <c r="HU40" s="418"/>
      <c r="HV40" s="420"/>
    </row>
    <row r="41" spans="1:230" s="77" customFormat="1" ht="13.5" customHeight="1">
      <c r="A41" s="421" t="s">
        <v>292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2"/>
      <c r="BE41" s="423"/>
      <c r="BF41" s="423"/>
      <c r="BG41" s="423"/>
      <c r="BH41" s="423"/>
      <c r="BI41" s="423"/>
      <c r="BJ41" s="423"/>
      <c r="BK41" s="423"/>
      <c r="BL41" s="423"/>
      <c r="BM41" s="424"/>
      <c r="BN41" s="414" t="s">
        <v>293</v>
      </c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6"/>
      <c r="BZ41" s="414" t="s">
        <v>293</v>
      </c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6"/>
      <c r="CN41" s="414" t="s">
        <v>293</v>
      </c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6"/>
      <c r="DH41" s="414" t="s">
        <v>293</v>
      </c>
      <c r="DI41" s="415"/>
      <c r="DJ41" s="415"/>
      <c r="DK41" s="415"/>
      <c r="DL41" s="415"/>
      <c r="DM41" s="415"/>
      <c r="DN41" s="415"/>
      <c r="DO41" s="415"/>
      <c r="DP41" s="415"/>
      <c r="DQ41" s="416"/>
      <c r="DR41" s="414" t="s">
        <v>293</v>
      </c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6"/>
      <c r="EH41" s="417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9"/>
      <c r="EX41" s="417"/>
      <c r="EY41" s="418"/>
      <c r="EZ41" s="418"/>
      <c r="FA41" s="418"/>
      <c r="FB41" s="418"/>
      <c r="FC41" s="418"/>
      <c r="FD41" s="418"/>
      <c r="FE41" s="418"/>
      <c r="FF41" s="418"/>
      <c r="FG41" s="418"/>
      <c r="FH41" s="418"/>
      <c r="FI41" s="418"/>
      <c r="FJ41" s="418"/>
      <c r="FK41" s="418"/>
      <c r="FL41" s="418"/>
      <c r="FM41" s="418"/>
      <c r="FN41" s="418"/>
      <c r="FO41" s="418"/>
      <c r="FP41" s="418"/>
      <c r="FQ41" s="418"/>
      <c r="FR41" s="418"/>
      <c r="FS41" s="419"/>
      <c r="FT41" s="417"/>
      <c r="FU41" s="418"/>
      <c r="FV41" s="418"/>
      <c r="FW41" s="418"/>
      <c r="FX41" s="418"/>
      <c r="FY41" s="418"/>
      <c r="FZ41" s="418"/>
      <c r="GA41" s="418"/>
      <c r="GB41" s="418"/>
      <c r="GC41" s="418"/>
      <c r="GD41" s="418"/>
      <c r="GE41" s="418"/>
      <c r="GF41" s="418"/>
      <c r="GG41" s="418"/>
      <c r="GH41" s="418"/>
      <c r="GI41" s="419"/>
      <c r="GJ41" s="417"/>
      <c r="GK41" s="418"/>
      <c r="GL41" s="418"/>
      <c r="GM41" s="418"/>
      <c r="GN41" s="418"/>
      <c r="GO41" s="418"/>
      <c r="GP41" s="418"/>
      <c r="GQ41" s="418"/>
      <c r="GR41" s="418"/>
      <c r="GS41" s="418"/>
      <c r="GT41" s="418"/>
      <c r="GU41" s="418"/>
      <c r="GV41" s="418"/>
      <c r="GW41" s="418"/>
      <c r="GX41" s="418"/>
      <c r="GY41" s="418"/>
      <c r="GZ41" s="418"/>
      <c r="HA41" s="418"/>
      <c r="HB41" s="419"/>
      <c r="HC41" s="417"/>
      <c r="HD41" s="418"/>
      <c r="HE41" s="418"/>
      <c r="HF41" s="418"/>
      <c r="HG41" s="418"/>
      <c r="HH41" s="418"/>
      <c r="HI41" s="418"/>
      <c r="HJ41" s="418"/>
      <c r="HK41" s="418"/>
      <c r="HL41" s="418"/>
      <c r="HM41" s="418"/>
      <c r="HN41" s="418"/>
      <c r="HO41" s="418"/>
      <c r="HP41" s="418"/>
      <c r="HQ41" s="418"/>
      <c r="HR41" s="418"/>
      <c r="HS41" s="418"/>
      <c r="HT41" s="418"/>
      <c r="HU41" s="418"/>
      <c r="HV41" s="420"/>
    </row>
    <row r="42" spans="1:230" s="75" customFormat="1" ht="13.5" customHeight="1" thickBot="1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3"/>
      <c r="BE42" s="406"/>
      <c r="BF42" s="406"/>
      <c r="BG42" s="406"/>
      <c r="BH42" s="406"/>
      <c r="BI42" s="406"/>
      <c r="BJ42" s="406"/>
      <c r="BK42" s="406"/>
      <c r="BL42" s="406"/>
      <c r="BM42" s="407"/>
      <c r="BN42" s="405"/>
      <c r="BO42" s="406"/>
      <c r="BP42" s="406"/>
      <c r="BQ42" s="406"/>
      <c r="BR42" s="406"/>
      <c r="BS42" s="406"/>
      <c r="BT42" s="406"/>
      <c r="BU42" s="406"/>
      <c r="BV42" s="406"/>
      <c r="BW42" s="406"/>
      <c r="BX42" s="406"/>
      <c r="BY42" s="407"/>
      <c r="BZ42" s="405"/>
      <c r="CA42" s="406"/>
      <c r="CB42" s="406"/>
      <c r="CC42" s="406"/>
      <c r="CD42" s="406"/>
      <c r="CE42" s="406"/>
      <c r="CF42" s="406"/>
      <c r="CG42" s="406"/>
      <c r="CH42" s="406"/>
      <c r="CI42" s="406"/>
      <c r="CJ42" s="406"/>
      <c r="CK42" s="406"/>
      <c r="CL42" s="406"/>
      <c r="CM42" s="407"/>
      <c r="CN42" s="405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406"/>
      <c r="DB42" s="406"/>
      <c r="DC42" s="406"/>
      <c r="DD42" s="406"/>
      <c r="DE42" s="406"/>
      <c r="DF42" s="406"/>
      <c r="DG42" s="407"/>
      <c r="DH42" s="405"/>
      <c r="DI42" s="406"/>
      <c r="DJ42" s="406"/>
      <c r="DK42" s="406"/>
      <c r="DL42" s="406"/>
      <c r="DM42" s="406"/>
      <c r="DN42" s="406"/>
      <c r="DO42" s="406"/>
      <c r="DP42" s="406"/>
      <c r="DQ42" s="407"/>
      <c r="DR42" s="405"/>
      <c r="DS42" s="406"/>
      <c r="DT42" s="406"/>
      <c r="DU42" s="406"/>
      <c r="DV42" s="406"/>
      <c r="DW42" s="406"/>
      <c r="DX42" s="406"/>
      <c r="DY42" s="406"/>
      <c r="DZ42" s="406"/>
      <c r="EA42" s="406"/>
      <c r="EB42" s="406"/>
      <c r="EC42" s="406"/>
      <c r="ED42" s="406"/>
      <c r="EE42" s="406"/>
      <c r="EF42" s="406"/>
      <c r="EG42" s="407"/>
      <c r="EH42" s="408"/>
      <c r="EI42" s="409"/>
      <c r="EJ42" s="409"/>
      <c r="EK42" s="409"/>
      <c r="EL42" s="409"/>
      <c r="EM42" s="409"/>
      <c r="EN42" s="409"/>
      <c r="EO42" s="409"/>
      <c r="EP42" s="409"/>
      <c r="EQ42" s="409"/>
      <c r="ER42" s="409"/>
      <c r="ES42" s="409"/>
      <c r="ET42" s="409"/>
      <c r="EU42" s="409"/>
      <c r="EV42" s="409"/>
      <c r="EW42" s="410"/>
      <c r="EX42" s="408"/>
      <c r="EY42" s="409"/>
      <c r="EZ42" s="409"/>
      <c r="FA42" s="409"/>
      <c r="FB42" s="409"/>
      <c r="FC42" s="409"/>
      <c r="FD42" s="409"/>
      <c r="FE42" s="409"/>
      <c r="FF42" s="409"/>
      <c r="FG42" s="409"/>
      <c r="FH42" s="409"/>
      <c r="FI42" s="409"/>
      <c r="FJ42" s="409"/>
      <c r="FK42" s="409"/>
      <c r="FL42" s="409"/>
      <c r="FM42" s="409"/>
      <c r="FN42" s="409"/>
      <c r="FO42" s="409"/>
      <c r="FP42" s="409"/>
      <c r="FQ42" s="409"/>
      <c r="FR42" s="409"/>
      <c r="FS42" s="410"/>
      <c r="FT42" s="408"/>
      <c r="FU42" s="409"/>
      <c r="FV42" s="409"/>
      <c r="FW42" s="409"/>
      <c r="FX42" s="409"/>
      <c r="FY42" s="409"/>
      <c r="FZ42" s="409"/>
      <c r="GA42" s="409"/>
      <c r="GB42" s="409"/>
      <c r="GC42" s="409"/>
      <c r="GD42" s="409"/>
      <c r="GE42" s="409"/>
      <c r="GF42" s="409"/>
      <c r="GG42" s="409"/>
      <c r="GH42" s="409"/>
      <c r="GI42" s="410"/>
      <c r="GJ42" s="408"/>
      <c r="GK42" s="409"/>
      <c r="GL42" s="409"/>
      <c r="GM42" s="409"/>
      <c r="GN42" s="409"/>
      <c r="GO42" s="409"/>
      <c r="GP42" s="409"/>
      <c r="GQ42" s="409"/>
      <c r="GR42" s="409"/>
      <c r="GS42" s="409"/>
      <c r="GT42" s="409"/>
      <c r="GU42" s="409"/>
      <c r="GV42" s="409"/>
      <c r="GW42" s="409"/>
      <c r="GX42" s="409"/>
      <c r="GY42" s="409"/>
      <c r="GZ42" s="409"/>
      <c r="HA42" s="409"/>
      <c r="HB42" s="410"/>
      <c r="HC42" s="408"/>
      <c r="HD42" s="409"/>
      <c r="HE42" s="409"/>
      <c r="HF42" s="409"/>
      <c r="HG42" s="409"/>
      <c r="HH42" s="409"/>
      <c r="HI42" s="409"/>
      <c r="HJ42" s="409"/>
      <c r="HK42" s="409"/>
      <c r="HL42" s="409"/>
      <c r="HM42" s="409"/>
      <c r="HN42" s="409"/>
      <c r="HO42" s="409"/>
      <c r="HP42" s="409"/>
      <c r="HQ42" s="409"/>
      <c r="HR42" s="409"/>
      <c r="HS42" s="409"/>
      <c r="HT42" s="409"/>
      <c r="HU42" s="409"/>
      <c r="HV42" s="411"/>
    </row>
    <row r="43" spans="1:230" s="75" customFormat="1" ht="13.5" customHeight="1" thickBot="1">
      <c r="A43" s="398" t="s">
        <v>294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399"/>
      <c r="CB43" s="399"/>
      <c r="CC43" s="399"/>
      <c r="CD43" s="399"/>
      <c r="CE43" s="399"/>
      <c r="CF43" s="399"/>
      <c r="CG43" s="399"/>
      <c r="CH43" s="399"/>
      <c r="CI43" s="399"/>
      <c r="CJ43" s="399"/>
      <c r="CK43" s="399"/>
      <c r="CL43" s="399"/>
      <c r="CM43" s="399"/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99"/>
      <c r="CY43" s="399"/>
      <c r="CZ43" s="399"/>
      <c r="DA43" s="399"/>
      <c r="DB43" s="399"/>
      <c r="DC43" s="399"/>
      <c r="DD43" s="399"/>
      <c r="DE43" s="399"/>
      <c r="DF43" s="399"/>
      <c r="DG43" s="399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399"/>
      <c r="DT43" s="399"/>
      <c r="DU43" s="399"/>
      <c r="DV43" s="399"/>
      <c r="DW43" s="399"/>
      <c r="DX43" s="399"/>
      <c r="DY43" s="399"/>
      <c r="DZ43" s="399"/>
      <c r="EA43" s="399"/>
      <c r="EB43" s="399"/>
      <c r="EC43" s="399"/>
      <c r="ED43" s="399"/>
      <c r="EE43" s="399"/>
      <c r="EF43" s="399"/>
      <c r="EG43" s="399"/>
      <c r="EH43" s="400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2"/>
      <c r="EX43" s="403"/>
      <c r="EY43" s="401"/>
      <c r="EZ43" s="401"/>
      <c r="FA43" s="401"/>
      <c r="FB43" s="401"/>
      <c r="FC43" s="401"/>
      <c r="FD43" s="401"/>
      <c r="FE43" s="401"/>
      <c r="FF43" s="401"/>
      <c r="FG43" s="401"/>
      <c r="FH43" s="401"/>
      <c r="FI43" s="401"/>
      <c r="FJ43" s="401"/>
      <c r="FK43" s="401"/>
      <c r="FL43" s="401"/>
      <c r="FM43" s="401"/>
      <c r="FN43" s="401"/>
      <c r="FO43" s="401"/>
      <c r="FP43" s="401"/>
      <c r="FQ43" s="401"/>
      <c r="FR43" s="401"/>
      <c r="FS43" s="402"/>
      <c r="FT43" s="403"/>
      <c r="FU43" s="401"/>
      <c r="FV43" s="401"/>
      <c r="FW43" s="401"/>
      <c r="FX43" s="401"/>
      <c r="FY43" s="401"/>
      <c r="FZ43" s="401"/>
      <c r="GA43" s="401"/>
      <c r="GB43" s="401"/>
      <c r="GC43" s="401"/>
      <c r="GD43" s="401"/>
      <c r="GE43" s="401"/>
      <c r="GF43" s="401"/>
      <c r="GG43" s="401"/>
      <c r="GH43" s="401"/>
      <c r="GI43" s="402"/>
      <c r="GJ43" s="403"/>
      <c r="GK43" s="401"/>
      <c r="GL43" s="401"/>
      <c r="GM43" s="401"/>
      <c r="GN43" s="401"/>
      <c r="GO43" s="401"/>
      <c r="GP43" s="401"/>
      <c r="GQ43" s="401"/>
      <c r="GR43" s="401"/>
      <c r="GS43" s="401"/>
      <c r="GT43" s="401"/>
      <c r="GU43" s="401"/>
      <c r="GV43" s="401"/>
      <c r="GW43" s="401"/>
      <c r="GX43" s="401"/>
      <c r="GY43" s="401"/>
      <c r="GZ43" s="401"/>
      <c r="HA43" s="401"/>
      <c r="HB43" s="402"/>
      <c r="HC43" s="403"/>
      <c r="HD43" s="401"/>
      <c r="HE43" s="401"/>
      <c r="HF43" s="401"/>
      <c r="HG43" s="401"/>
      <c r="HH43" s="401"/>
      <c r="HI43" s="401"/>
      <c r="HJ43" s="401"/>
      <c r="HK43" s="401"/>
      <c r="HL43" s="401"/>
      <c r="HM43" s="401"/>
      <c r="HN43" s="401"/>
      <c r="HO43" s="401"/>
      <c r="HP43" s="401"/>
      <c r="HQ43" s="401"/>
      <c r="HR43" s="401"/>
      <c r="HS43" s="401"/>
      <c r="HT43" s="401"/>
      <c r="HU43" s="401"/>
      <c r="HV43" s="404"/>
    </row>
    <row r="44" spans="1:230" ht="8.25" customHeight="1" thickBot="1"/>
    <row r="45" spans="1:230" s="74" customFormat="1" ht="15" customHeight="1">
      <c r="A45" s="68" t="s">
        <v>295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78"/>
      <c r="BC45" s="78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78"/>
      <c r="BR45" s="78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HA45" s="79" t="s">
        <v>296</v>
      </c>
      <c r="HC45" s="392"/>
      <c r="HD45" s="393"/>
      <c r="HE45" s="393"/>
      <c r="HF45" s="393"/>
      <c r="HG45" s="393"/>
      <c r="HH45" s="393"/>
      <c r="HI45" s="393"/>
      <c r="HJ45" s="393"/>
      <c r="HK45" s="393"/>
      <c r="HL45" s="393"/>
      <c r="HM45" s="393"/>
      <c r="HN45" s="393"/>
      <c r="HO45" s="393"/>
      <c r="HP45" s="393"/>
      <c r="HQ45" s="393"/>
      <c r="HR45" s="393"/>
      <c r="HS45" s="393"/>
      <c r="HT45" s="393"/>
      <c r="HU45" s="393"/>
      <c r="HV45" s="394"/>
    </row>
    <row r="46" spans="1:230" s="74" customFormat="1" ht="15" customHeight="1" thickBot="1">
      <c r="AH46" s="391" t="s">
        <v>297</v>
      </c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80"/>
      <c r="BC46" s="80"/>
      <c r="BD46" s="391" t="s">
        <v>252</v>
      </c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80"/>
      <c r="BR46" s="80"/>
      <c r="BS46" s="391" t="s">
        <v>253</v>
      </c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HA46" s="79" t="s">
        <v>298</v>
      </c>
      <c r="HC46" s="395"/>
      <c r="HD46" s="396"/>
      <c r="HE46" s="396"/>
      <c r="HF46" s="396"/>
      <c r="HG46" s="396"/>
      <c r="HH46" s="396"/>
      <c r="HI46" s="396"/>
      <c r="HJ46" s="396"/>
      <c r="HK46" s="396"/>
      <c r="HL46" s="396"/>
      <c r="HM46" s="396"/>
      <c r="HN46" s="396"/>
      <c r="HO46" s="396"/>
      <c r="HP46" s="396"/>
      <c r="HQ46" s="396"/>
      <c r="HR46" s="396"/>
      <c r="HS46" s="396"/>
      <c r="HT46" s="396"/>
      <c r="HU46" s="396"/>
      <c r="HV46" s="397"/>
    </row>
    <row r="47" spans="1:230" s="74" customFormat="1" ht="4.5" customHeight="1"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0"/>
      <c r="BC47" s="80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0"/>
      <c r="BR47" s="80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HA47" s="79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</row>
    <row r="48" spans="1:230">
      <c r="A48" s="66" t="s">
        <v>299</v>
      </c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0"/>
      <c r="BQ48" s="70"/>
      <c r="BR48" s="70"/>
      <c r="BS48" s="390"/>
      <c r="BT48" s="390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</row>
    <row r="49" spans="1:230">
      <c r="A49" s="66" t="s">
        <v>300</v>
      </c>
      <c r="BD49" s="391" t="s">
        <v>252</v>
      </c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80"/>
      <c r="BR49" s="80"/>
      <c r="BS49" s="391" t="s">
        <v>253</v>
      </c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</row>
    <row r="50" spans="1:230" ht="12.75" customHeight="1"/>
    <row r="51" spans="1:230">
      <c r="A51" s="66" t="s">
        <v>301</v>
      </c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70"/>
      <c r="BB51" s="7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70"/>
      <c r="BY51" s="70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</row>
    <row r="52" spans="1:230" s="80" customFormat="1" ht="11.25"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391" t="s">
        <v>297</v>
      </c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C52" s="391" t="s">
        <v>302</v>
      </c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Z52" s="391" t="s">
        <v>303</v>
      </c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1"/>
    </row>
    <row r="53" spans="1:230" ht="9" customHeight="1"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</row>
    <row r="54" spans="1:230" ht="12.75" thickBot="1">
      <c r="A54" s="383" t="s">
        <v>254</v>
      </c>
      <c r="B54" s="383"/>
      <c r="C54" s="384"/>
      <c r="D54" s="384"/>
      <c r="E54" s="384"/>
      <c r="F54" s="384"/>
      <c r="G54" s="385" t="s">
        <v>254</v>
      </c>
      <c r="H54" s="385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3">
        <v>20</v>
      </c>
      <c r="Z54" s="383"/>
      <c r="AA54" s="383"/>
      <c r="AB54" s="383"/>
      <c r="AC54" s="386"/>
      <c r="AD54" s="386"/>
      <c r="AE54" s="386"/>
      <c r="AF54" s="382" t="s">
        <v>255</v>
      </c>
      <c r="AG54" s="382"/>
      <c r="AH54" s="382"/>
      <c r="AO54" s="67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</row>
    <row r="55" spans="1:230" ht="12.75" customHeight="1">
      <c r="EA55" s="84"/>
      <c r="EB55" s="387" t="s">
        <v>304</v>
      </c>
      <c r="EC55" s="388"/>
      <c r="ED55" s="388"/>
      <c r="EE55" s="388"/>
      <c r="EF55" s="388"/>
      <c r="EG55" s="388"/>
      <c r="EH55" s="388"/>
      <c r="EI55" s="388"/>
      <c r="EJ55" s="388"/>
      <c r="EK55" s="388"/>
      <c r="EL55" s="388"/>
      <c r="EM55" s="388"/>
      <c r="EN55" s="388"/>
      <c r="EO55" s="388"/>
      <c r="EP55" s="388"/>
      <c r="EQ55" s="388"/>
      <c r="ER55" s="388"/>
      <c r="ES55" s="388"/>
      <c r="ET55" s="388"/>
      <c r="EU55" s="388"/>
      <c r="EV55" s="388"/>
      <c r="EW55" s="388"/>
      <c r="EX55" s="388"/>
      <c r="EY55" s="388"/>
      <c r="EZ55" s="388"/>
      <c r="FA55" s="388"/>
      <c r="FB55" s="388"/>
      <c r="FC55" s="388"/>
      <c r="FD55" s="388"/>
      <c r="FE55" s="388"/>
      <c r="FF55" s="388"/>
      <c r="FG55" s="388"/>
      <c r="FH55" s="388"/>
      <c r="FI55" s="388"/>
      <c r="FJ55" s="388"/>
      <c r="FK55" s="388"/>
      <c r="FL55" s="388"/>
      <c r="FM55" s="388"/>
      <c r="FN55" s="388"/>
      <c r="FO55" s="388"/>
      <c r="FP55" s="388"/>
      <c r="FQ55" s="388"/>
      <c r="FR55" s="388"/>
      <c r="FS55" s="388"/>
      <c r="FT55" s="388"/>
      <c r="FU55" s="388"/>
      <c r="FV55" s="388"/>
      <c r="FW55" s="388"/>
      <c r="FX55" s="388"/>
      <c r="FY55" s="388"/>
      <c r="FZ55" s="388"/>
      <c r="GA55" s="388"/>
      <c r="GB55" s="388"/>
      <c r="GC55" s="388"/>
      <c r="GD55" s="388"/>
      <c r="GE55" s="388"/>
      <c r="GF55" s="388"/>
      <c r="GG55" s="388"/>
      <c r="GH55" s="388"/>
      <c r="GI55" s="388"/>
      <c r="GJ55" s="388"/>
      <c r="GK55" s="388"/>
      <c r="GL55" s="388"/>
      <c r="GM55" s="388"/>
      <c r="GN55" s="388"/>
      <c r="GO55" s="388"/>
      <c r="GP55" s="388"/>
      <c r="GQ55" s="388"/>
      <c r="GR55" s="388"/>
      <c r="GS55" s="388"/>
      <c r="GT55" s="388"/>
      <c r="GU55" s="388"/>
      <c r="GV55" s="388"/>
      <c r="GW55" s="388"/>
      <c r="GX55" s="388"/>
      <c r="GY55" s="388"/>
      <c r="GZ55" s="388"/>
      <c r="HA55" s="388"/>
      <c r="HB55" s="388"/>
      <c r="HC55" s="388"/>
      <c r="HD55" s="388"/>
      <c r="HE55" s="388"/>
      <c r="HF55" s="388"/>
      <c r="HG55" s="388"/>
      <c r="HH55" s="388"/>
      <c r="HI55" s="388"/>
      <c r="HJ55" s="388"/>
      <c r="HK55" s="388"/>
      <c r="HL55" s="388"/>
      <c r="HM55" s="388"/>
      <c r="HN55" s="388"/>
      <c r="HO55" s="388"/>
      <c r="HP55" s="388"/>
      <c r="HQ55" s="388"/>
      <c r="HR55" s="388"/>
      <c r="HS55" s="388"/>
      <c r="HT55" s="388"/>
      <c r="HU55" s="388"/>
      <c r="HV55" s="85"/>
    </row>
    <row r="56" spans="1:230" ht="15.75" customHeight="1">
      <c r="EA56" s="86"/>
      <c r="EB56" s="389"/>
      <c r="EC56" s="389"/>
      <c r="ED56" s="389"/>
      <c r="EE56" s="389"/>
      <c r="EF56" s="389"/>
      <c r="EG56" s="389"/>
      <c r="EH56" s="389"/>
      <c r="EI56" s="389"/>
      <c r="EJ56" s="389"/>
      <c r="EK56" s="389"/>
      <c r="EL56" s="389"/>
      <c r="EM56" s="389"/>
      <c r="EN56" s="389"/>
      <c r="EO56" s="389"/>
      <c r="EP56" s="389"/>
      <c r="EQ56" s="389"/>
      <c r="ER56" s="389"/>
      <c r="ES56" s="389"/>
      <c r="ET56" s="389"/>
      <c r="EU56" s="389"/>
      <c r="EV56" s="389"/>
      <c r="EW56" s="389"/>
      <c r="EX56" s="389"/>
      <c r="EY56" s="389"/>
      <c r="EZ56" s="389"/>
      <c r="FA56" s="389"/>
      <c r="FB56" s="389"/>
      <c r="FC56" s="389"/>
      <c r="FD56" s="389"/>
      <c r="FE56" s="389"/>
      <c r="FF56" s="389"/>
      <c r="FG56" s="389"/>
      <c r="FH56" s="389"/>
      <c r="FI56" s="389"/>
      <c r="FJ56" s="389"/>
      <c r="FK56" s="389"/>
      <c r="FL56" s="389"/>
      <c r="FM56" s="389"/>
      <c r="FN56" s="389"/>
      <c r="FO56" s="389"/>
      <c r="FP56" s="389"/>
      <c r="FQ56" s="389"/>
      <c r="FR56" s="389"/>
      <c r="FS56" s="389"/>
      <c r="FT56" s="389"/>
      <c r="FU56" s="389"/>
      <c r="FV56" s="389"/>
      <c r="FW56" s="389"/>
      <c r="FX56" s="389"/>
      <c r="FY56" s="389"/>
      <c r="FZ56" s="389"/>
      <c r="GA56" s="389"/>
      <c r="GB56" s="389"/>
      <c r="GC56" s="389"/>
      <c r="GD56" s="389"/>
      <c r="GE56" s="389"/>
      <c r="GF56" s="389"/>
      <c r="GG56" s="389"/>
      <c r="GH56" s="389"/>
      <c r="GI56" s="389"/>
      <c r="GJ56" s="389"/>
      <c r="GK56" s="389"/>
      <c r="GL56" s="389"/>
      <c r="GM56" s="389"/>
      <c r="GN56" s="389"/>
      <c r="GO56" s="389"/>
      <c r="GP56" s="389"/>
      <c r="GQ56" s="389"/>
      <c r="GR56" s="389"/>
      <c r="GS56" s="389"/>
      <c r="GT56" s="389"/>
      <c r="GU56" s="389"/>
      <c r="GV56" s="389"/>
      <c r="GW56" s="389"/>
      <c r="GX56" s="389"/>
      <c r="GY56" s="389"/>
      <c r="GZ56" s="389"/>
      <c r="HA56" s="389"/>
      <c r="HB56" s="389"/>
      <c r="HC56" s="389"/>
      <c r="HD56" s="389"/>
      <c r="HE56" s="389"/>
      <c r="HF56" s="389"/>
      <c r="HG56" s="389"/>
      <c r="HH56" s="389"/>
      <c r="HI56" s="389"/>
      <c r="HJ56" s="389"/>
      <c r="HK56" s="389"/>
      <c r="HL56" s="389"/>
      <c r="HM56" s="389"/>
      <c r="HN56" s="389"/>
      <c r="HO56" s="389"/>
      <c r="HP56" s="389"/>
      <c r="HQ56" s="389"/>
      <c r="HR56" s="389"/>
      <c r="HS56" s="389"/>
      <c r="HT56" s="389"/>
      <c r="HU56" s="389"/>
      <c r="HV56" s="87"/>
    </row>
    <row r="57" spans="1:230" ht="6" customHeight="1">
      <c r="EA57" s="86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87"/>
    </row>
    <row r="58" spans="1:230">
      <c r="EA58" s="86"/>
      <c r="EB58" s="67" t="s">
        <v>301</v>
      </c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390"/>
      <c r="FB58" s="390"/>
      <c r="FC58" s="390"/>
      <c r="FD58" s="390"/>
      <c r="FE58" s="390"/>
      <c r="FF58" s="390"/>
      <c r="FG58" s="390"/>
      <c r="FH58" s="390"/>
      <c r="FI58" s="390"/>
      <c r="FJ58" s="390"/>
      <c r="FK58" s="390"/>
      <c r="FL58" s="390"/>
      <c r="FM58" s="390"/>
      <c r="FN58" s="390"/>
      <c r="FO58" s="390"/>
      <c r="FP58" s="390"/>
      <c r="FQ58" s="390"/>
      <c r="FR58" s="390"/>
      <c r="FS58" s="390"/>
      <c r="FT58" s="390"/>
      <c r="FU58" s="70"/>
      <c r="FV58" s="70"/>
      <c r="FW58" s="390"/>
      <c r="FX58" s="390"/>
      <c r="FY58" s="390"/>
      <c r="FZ58" s="390"/>
      <c r="GA58" s="390"/>
      <c r="GB58" s="390"/>
      <c r="GC58" s="390"/>
      <c r="GD58" s="390"/>
      <c r="GE58" s="390"/>
      <c r="GF58" s="390"/>
      <c r="GG58" s="390"/>
      <c r="GH58" s="390"/>
      <c r="GI58" s="390"/>
      <c r="GJ58" s="70"/>
      <c r="GK58" s="70"/>
      <c r="GL58" s="390"/>
      <c r="GM58" s="390"/>
      <c r="GN58" s="390"/>
      <c r="GO58" s="390"/>
      <c r="GP58" s="390"/>
      <c r="GQ58" s="390"/>
      <c r="GR58" s="390"/>
      <c r="GS58" s="390"/>
      <c r="GT58" s="390"/>
      <c r="GU58" s="390"/>
      <c r="GV58" s="390"/>
      <c r="GW58" s="390"/>
      <c r="GX58" s="390"/>
      <c r="GY58" s="390"/>
      <c r="GZ58" s="390"/>
      <c r="HA58" s="390"/>
      <c r="HB58" s="390"/>
      <c r="HC58" s="390"/>
      <c r="HD58" s="390"/>
      <c r="HE58" s="390"/>
      <c r="HF58" s="390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87"/>
    </row>
    <row r="59" spans="1:230" s="80" customFormat="1" ht="11.25">
      <c r="EA59" s="88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391" t="s">
        <v>297</v>
      </c>
      <c r="FB59" s="391"/>
      <c r="FC59" s="391"/>
      <c r="FD59" s="391"/>
      <c r="FE59" s="391"/>
      <c r="FF59" s="391"/>
      <c r="FG59" s="391"/>
      <c r="FH59" s="391"/>
      <c r="FI59" s="391"/>
      <c r="FJ59" s="391"/>
      <c r="FK59" s="391"/>
      <c r="FL59" s="391"/>
      <c r="FM59" s="391"/>
      <c r="FN59" s="391"/>
      <c r="FO59" s="391"/>
      <c r="FP59" s="391"/>
      <c r="FQ59" s="391"/>
      <c r="FR59" s="391"/>
      <c r="FS59" s="391"/>
      <c r="FT59" s="391"/>
      <c r="FW59" s="391" t="s">
        <v>252</v>
      </c>
      <c r="FX59" s="391"/>
      <c r="FY59" s="391"/>
      <c r="FZ59" s="391"/>
      <c r="GA59" s="391"/>
      <c r="GB59" s="391"/>
      <c r="GC59" s="391"/>
      <c r="GD59" s="391"/>
      <c r="GE59" s="391"/>
      <c r="GF59" s="391"/>
      <c r="GG59" s="391"/>
      <c r="GH59" s="391"/>
      <c r="GI59" s="391"/>
      <c r="GL59" s="391" t="s">
        <v>253</v>
      </c>
      <c r="GM59" s="391"/>
      <c r="GN59" s="391"/>
      <c r="GO59" s="391"/>
      <c r="GP59" s="391"/>
      <c r="GQ59" s="391"/>
      <c r="GR59" s="391"/>
      <c r="GS59" s="391"/>
      <c r="GT59" s="391"/>
      <c r="GU59" s="391"/>
      <c r="GV59" s="391"/>
      <c r="GW59" s="391"/>
      <c r="GX59" s="391"/>
      <c r="GY59" s="391"/>
      <c r="GZ59" s="391"/>
      <c r="HA59" s="391"/>
      <c r="HB59" s="391"/>
      <c r="HC59" s="391"/>
      <c r="HD59" s="391"/>
      <c r="HE59" s="391"/>
      <c r="HF59" s="391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90"/>
    </row>
    <row r="60" spans="1:230" ht="6" customHeight="1">
      <c r="EA60" s="86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87"/>
    </row>
    <row r="61" spans="1:230">
      <c r="EA61" s="86"/>
      <c r="EB61" s="383" t="s">
        <v>254</v>
      </c>
      <c r="EC61" s="383"/>
      <c r="ED61" s="384"/>
      <c r="EE61" s="384"/>
      <c r="EF61" s="384"/>
      <c r="EG61" s="384"/>
      <c r="EH61" s="385" t="s">
        <v>254</v>
      </c>
      <c r="EI61" s="385"/>
      <c r="EJ61" s="384"/>
      <c r="EK61" s="384"/>
      <c r="EL61" s="384"/>
      <c r="EM61" s="384"/>
      <c r="EN61" s="384"/>
      <c r="EO61" s="384"/>
      <c r="EP61" s="384"/>
      <c r="EQ61" s="384"/>
      <c r="ER61" s="384"/>
      <c r="ES61" s="384"/>
      <c r="ET61" s="384"/>
      <c r="EU61" s="384"/>
      <c r="EV61" s="384"/>
      <c r="EW61" s="384"/>
      <c r="EX61" s="384"/>
      <c r="EY61" s="384"/>
      <c r="EZ61" s="383">
        <v>20</v>
      </c>
      <c r="FA61" s="383"/>
      <c r="FB61" s="383"/>
      <c r="FC61" s="383"/>
      <c r="FD61" s="386"/>
      <c r="FE61" s="386"/>
      <c r="FF61" s="386"/>
      <c r="FG61" s="382" t="s">
        <v>255</v>
      </c>
      <c r="FH61" s="382"/>
      <c r="FI61" s="382"/>
      <c r="FP61" s="67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87"/>
    </row>
    <row r="62" spans="1:230" ht="9" customHeight="1" thickBot="1">
      <c r="EA62" s="91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3"/>
    </row>
    <row r="63" spans="1:230" ht="3" customHeight="1"/>
  </sheetData>
  <mergeCells count="171">
    <mergeCell ref="EH2:HV5"/>
    <mergeCell ref="DR7:HV7"/>
    <mergeCell ref="DR8:HV8"/>
    <mergeCell ref="DR9:HV9"/>
    <mergeCell ref="DR10:HV10"/>
    <mergeCell ref="DR11:HV11"/>
    <mergeCell ref="EU15:EW15"/>
    <mergeCell ref="HC16:HV16"/>
    <mergeCell ref="BL17:DW17"/>
    <mergeCell ref="GJ17:HA19"/>
    <mergeCell ref="HC17:HV19"/>
    <mergeCell ref="BL18:DP18"/>
    <mergeCell ref="DQ18:DS18"/>
    <mergeCell ref="DT18:DW18"/>
    <mergeCell ref="DR12:EW12"/>
    <mergeCell ref="FH12:HV12"/>
    <mergeCell ref="DR13:EW13"/>
    <mergeCell ref="FH13:HV13"/>
    <mergeCell ref="DR15:DS15"/>
    <mergeCell ref="DT15:DW15"/>
    <mergeCell ref="DX15:DY15"/>
    <mergeCell ref="DZ15:EM15"/>
    <mergeCell ref="EN15:EQ15"/>
    <mergeCell ref="ER15:ET15"/>
    <mergeCell ref="DG20:DI20"/>
    <mergeCell ref="HC20:HV20"/>
    <mergeCell ref="HC21:HV22"/>
    <mergeCell ref="HC23:HV23"/>
    <mergeCell ref="HC24:HV24"/>
    <mergeCell ref="HC25:HV25"/>
    <mergeCell ref="BY20:CC20"/>
    <mergeCell ref="CD20:CG20"/>
    <mergeCell ref="CH20:CI20"/>
    <mergeCell ref="CJ20:CY20"/>
    <mergeCell ref="CZ20:DC20"/>
    <mergeCell ref="DD20:DF20"/>
    <mergeCell ref="A30:BC31"/>
    <mergeCell ref="BD30:FS31"/>
    <mergeCell ref="HC30:HV30"/>
    <mergeCell ref="HC31:HV31"/>
    <mergeCell ref="A32:BC32"/>
    <mergeCell ref="BD32:FS32"/>
    <mergeCell ref="HC32:HV32"/>
    <mergeCell ref="BD26:FS26"/>
    <mergeCell ref="HC26:HV26"/>
    <mergeCell ref="HC27:HV27"/>
    <mergeCell ref="HC28:HV28"/>
    <mergeCell ref="A29:BC29"/>
    <mergeCell ref="BD29:FS29"/>
    <mergeCell ref="HC29:HV29"/>
    <mergeCell ref="GJ35:HB37"/>
    <mergeCell ref="HC35:HV37"/>
    <mergeCell ref="A36:BC37"/>
    <mergeCell ref="BD36:BM37"/>
    <mergeCell ref="BN37:BY37"/>
    <mergeCell ref="BZ37:CM37"/>
    <mergeCell ref="BD33:FS33"/>
    <mergeCell ref="HC33:HV33"/>
    <mergeCell ref="A35:BM35"/>
    <mergeCell ref="BN35:CM36"/>
    <mergeCell ref="CN35:DG37"/>
    <mergeCell ref="DH35:DQ37"/>
    <mergeCell ref="DR35:EG37"/>
    <mergeCell ref="EH35:EW37"/>
    <mergeCell ref="EX35:FS37"/>
    <mergeCell ref="FT35:GI37"/>
    <mergeCell ref="DR38:EG38"/>
    <mergeCell ref="EH38:EW38"/>
    <mergeCell ref="EX38:FS38"/>
    <mergeCell ref="FT38:GI38"/>
    <mergeCell ref="GJ38:HB38"/>
    <mergeCell ref="HC38:HV38"/>
    <mergeCell ref="A38:BC38"/>
    <mergeCell ref="BD38:BM38"/>
    <mergeCell ref="BN38:BY38"/>
    <mergeCell ref="BZ38:CM38"/>
    <mergeCell ref="CN38:DG38"/>
    <mergeCell ref="DH38:DQ38"/>
    <mergeCell ref="DR39:EG39"/>
    <mergeCell ref="EH39:EW39"/>
    <mergeCell ref="EX39:FS39"/>
    <mergeCell ref="FT39:GI39"/>
    <mergeCell ref="GJ39:HB39"/>
    <mergeCell ref="HC39:HV39"/>
    <mergeCell ref="A39:BC39"/>
    <mergeCell ref="BD39:BM39"/>
    <mergeCell ref="BN39:BY39"/>
    <mergeCell ref="BZ39:CM39"/>
    <mergeCell ref="CN39:DG39"/>
    <mergeCell ref="DH39:DQ39"/>
    <mergeCell ref="DR40:EG40"/>
    <mergeCell ref="EH40:EW40"/>
    <mergeCell ref="EX40:FS40"/>
    <mergeCell ref="FT40:GI40"/>
    <mergeCell ref="GJ40:HB40"/>
    <mergeCell ref="HC40:HV40"/>
    <mergeCell ref="A40:BC40"/>
    <mergeCell ref="BD40:BM40"/>
    <mergeCell ref="BN40:BY40"/>
    <mergeCell ref="BZ40:CM40"/>
    <mergeCell ref="CN40:DG40"/>
    <mergeCell ref="DH40:DQ40"/>
    <mergeCell ref="DR41:EG41"/>
    <mergeCell ref="EH41:EW41"/>
    <mergeCell ref="EX41:FS41"/>
    <mergeCell ref="FT41:GI41"/>
    <mergeCell ref="GJ41:HB41"/>
    <mergeCell ref="HC41:HV41"/>
    <mergeCell ref="A41:BC41"/>
    <mergeCell ref="BD41:BM41"/>
    <mergeCell ref="BN41:BY41"/>
    <mergeCell ref="BZ41:CM41"/>
    <mergeCell ref="CN41:DG41"/>
    <mergeCell ref="DH41:DQ41"/>
    <mergeCell ref="DR42:EG42"/>
    <mergeCell ref="EH42:EW42"/>
    <mergeCell ref="EX42:FS42"/>
    <mergeCell ref="FT42:GI42"/>
    <mergeCell ref="GJ42:HB42"/>
    <mergeCell ref="HC42:HV42"/>
    <mergeCell ref="A42:BC42"/>
    <mergeCell ref="BD42:BM42"/>
    <mergeCell ref="BN42:BY42"/>
    <mergeCell ref="BZ42:CM42"/>
    <mergeCell ref="CN42:DG42"/>
    <mergeCell ref="DH42:DQ42"/>
    <mergeCell ref="HC45:HV45"/>
    <mergeCell ref="AH46:BA46"/>
    <mergeCell ref="BD46:BP46"/>
    <mergeCell ref="BS46:CM46"/>
    <mergeCell ref="HC46:HV46"/>
    <mergeCell ref="A43:EG43"/>
    <mergeCell ref="EH43:EW43"/>
    <mergeCell ref="EX43:FS43"/>
    <mergeCell ref="FT43:GI43"/>
    <mergeCell ref="GJ43:HB43"/>
    <mergeCell ref="HC43:HV43"/>
    <mergeCell ref="BD48:BP48"/>
    <mergeCell ref="BS48:CM48"/>
    <mergeCell ref="BD49:BP49"/>
    <mergeCell ref="BS49:CM49"/>
    <mergeCell ref="AG51:AZ51"/>
    <mergeCell ref="BC51:BW51"/>
    <mergeCell ref="BZ51:CM51"/>
    <mergeCell ref="AH45:BA45"/>
    <mergeCell ref="BD45:BP45"/>
    <mergeCell ref="BS45:CM45"/>
    <mergeCell ref="AG52:AZ52"/>
    <mergeCell ref="BC52:BW52"/>
    <mergeCell ref="BZ52:CM52"/>
    <mergeCell ref="A54:B54"/>
    <mergeCell ref="C54:F54"/>
    <mergeCell ref="G54:H54"/>
    <mergeCell ref="I54:X54"/>
    <mergeCell ref="Y54:AB54"/>
    <mergeCell ref="AC54:AE54"/>
    <mergeCell ref="AF54:AH54"/>
    <mergeCell ref="FG61:FI61"/>
    <mergeCell ref="EB61:EC61"/>
    <mergeCell ref="ED61:EG61"/>
    <mergeCell ref="EH61:EI61"/>
    <mergeCell ref="EJ61:EY61"/>
    <mergeCell ref="EZ61:FC61"/>
    <mergeCell ref="FD61:FF61"/>
    <mergeCell ref="EB55:HU56"/>
    <mergeCell ref="FA58:FT58"/>
    <mergeCell ref="FW58:GI58"/>
    <mergeCell ref="GL58:HF58"/>
    <mergeCell ref="FA59:FT59"/>
    <mergeCell ref="FW59:GI59"/>
    <mergeCell ref="GL59:HF59"/>
  </mergeCells>
  <pageMargins left="0.78740157480314965" right="0.59055118110236227" top="0.78740157480314965" bottom="0.39370078740157483" header="0.19685039370078741" footer="0.19685039370078741"/>
  <pageSetup paperSize="8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59"/>
  <sheetViews>
    <sheetView view="pageBreakPreview" zoomScale="60" workbookViewId="0">
      <selection activeCell="G29" sqref="G29"/>
    </sheetView>
  </sheetViews>
  <sheetFormatPr defaultRowHeight="18.75"/>
  <cols>
    <col min="1" max="1" width="33.85546875" style="95" customWidth="1"/>
    <col min="2" max="2" width="18" style="95" customWidth="1"/>
    <col min="3" max="3" width="12" style="95" customWidth="1"/>
    <col min="4" max="4" width="13.42578125" style="95" customWidth="1"/>
    <col min="5" max="5" width="23.5703125" style="95" customWidth="1"/>
    <col min="6" max="6" width="19.140625" style="95" customWidth="1"/>
    <col min="7" max="7" width="29.7109375" style="95" customWidth="1"/>
    <col min="8" max="256" width="9.140625" style="95"/>
    <col min="257" max="257" width="33.85546875" style="95" customWidth="1"/>
    <col min="258" max="258" width="18" style="95" customWidth="1"/>
    <col min="259" max="259" width="12" style="95" customWidth="1"/>
    <col min="260" max="260" width="13.42578125" style="95" customWidth="1"/>
    <col min="261" max="261" width="18.140625" style="95" customWidth="1"/>
    <col min="262" max="262" width="19.140625" style="95" customWidth="1"/>
    <col min="263" max="263" width="29.7109375" style="95" customWidth="1"/>
    <col min="264" max="512" width="9.140625" style="95"/>
    <col min="513" max="513" width="33.85546875" style="95" customWidth="1"/>
    <col min="514" max="514" width="18" style="95" customWidth="1"/>
    <col min="515" max="515" width="12" style="95" customWidth="1"/>
    <col min="516" max="516" width="13.42578125" style="95" customWidth="1"/>
    <col min="517" max="517" width="18.140625" style="95" customWidth="1"/>
    <col min="518" max="518" width="19.140625" style="95" customWidth="1"/>
    <col min="519" max="519" width="29.7109375" style="95" customWidth="1"/>
    <col min="520" max="768" width="9.140625" style="95"/>
    <col min="769" max="769" width="33.85546875" style="95" customWidth="1"/>
    <col min="770" max="770" width="18" style="95" customWidth="1"/>
    <col min="771" max="771" width="12" style="95" customWidth="1"/>
    <col min="772" max="772" width="13.42578125" style="95" customWidth="1"/>
    <col min="773" max="773" width="18.140625" style="95" customWidth="1"/>
    <col min="774" max="774" width="19.140625" style="95" customWidth="1"/>
    <col min="775" max="775" width="29.7109375" style="95" customWidth="1"/>
    <col min="776" max="1024" width="9.140625" style="95"/>
    <col min="1025" max="1025" width="33.85546875" style="95" customWidth="1"/>
    <col min="1026" max="1026" width="18" style="95" customWidth="1"/>
    <col min="1027" max="1027" width="12" style="95" customWidth="1"/>
    <col min="1028" max="1028" width="13.42578125" style="95" customWidth="1"/>
    <col min="1029" max="1029" width="18.140625" style="95" customWidth="1"/>
    <col min="1030" max="1030" width="19.140625" style="95" customWidth="1"/>
    <col min="1031" max="1031" width="29.7109375" style="95" customWidth="1"/>
    <col min="1032" max="1280" width="9.140625" style="95"/>
    <col min="1281" max="1281" width="33.85546875" style="95" customWidth="1"/>
    <col min="1282" max="1282" width="18" style="95" customWidth="1"/>
    <col min="1283" max="1283" width="12" style="95" customWidth="1"/>
    <col min="1284" max="1284" width="13.42578125" style="95" customWidth="1"/>
    <col min="1285" max="1285" width="18.140625" style="95" customWidth="1"/>
    <col min="1286" max="1286" width="19.140625" style="95" customWidth="1"/>
    <col min="1287" max="1287" width="29.7109375" style="95" customWidth="1"/>
    <col min="1288" max="1536" width="9.140625" style="95"/>
    <col min="1537" max="1537" width="33.85546875" style="95" customWidth="1"/>
    <col min="1538" max="1538" width="18" style="95" customWidth="1"/>
    <col min="1539" max="1539" width="12" style="95" customWidth="1"/>
    <col min="1540" max="1540" width="13.42578125" style="95" customWidth="1"/>
    <col min="1541" max="1541" width="18.140625" style="95" customWidth="1"/>
    <col min="1542" max="1542" width="19.140625" style="95" customWidth="1"/>
    <col min="1543" max="1543" width="29.7109375" style="95" customWidth="1"/>
    <col min="1544" max="1792" width="9.140625" style="95"/>
    <col min="1793" max="1793" width="33.85546875" style="95" customWidth="1"/>
    <col min="1794" max="1794" width="18" style="95" customWidth="1"/>
    <col min="1795" max="1795" width="12" style="95" customWidth="1"/>
    <col min="1796" max="1796" width="13.42578125" style="95" customWidth="1"/>
    <col min="1797" max="1797" width="18.140625" style="95" customWidth="1"/>
    <col min="1798" max="1798" width="19.140625" style="95" customWidth="1"/>
    <col min="1799" max="1799" width="29.7109375" style="95" customWidth="1"/>
    <col min="1800" max="2048" width="9.140625" style="95"/>
    <col min="2049" max="2049" width="33.85546875" style="95" customWidth="1"/>
    <col min="2050" max="2050" width="18" style="95" customWidth="1"/>
    <col min="2051" max="2051" width="12" style="95" customWidth="1"/>
    <col min="2052" max="2052" width="13.42578125" style="95" customWidth="1"/>
    <col min="2053" max="2053" width="18.140625" style="95" customWidth="1"/>
    <col min="2054" max="2054" width="19.140625" style="95" customWidth="1"/>
    <col min="2055" max="2055" width="29.7109375" style="95" customWidth="1"/>
    <col min="2056" max="2304" width="9.140625" style="95"/>
    <col min="2305" max="2305" width="33.85546875" style="95" customWidth="1"/>
    <col min="2306" max="2306" width="18" style="95" customWidth="1"/>
    <col min="2307" max="2307" width="12" style="95" customWidth="1"/>
    <col min="2308" max="2308" width="13.42578125" style="95" customWidth="1"/>
    <col min="2309" max="2309" width="18.140625" style="95" customWidth="1"/>
    <col min="2310" max="2310" width="19.140625" style="95" customWidth="1"/>
    <col min="2311" max="2311" width="29.7109375" style="95" customWidth="1"/>
    <col min="2312" max="2560" width="9.140625" style="95"/>
    <col min="2561" max="2561" width="33.85546875" style="95" customWidth="1"/>
    <col min="2562" max="2562" width="18" style="95" customWidth="1"/>
    <col min="2563" max="2563" width="12" style="95" customWidth="1"/>
    <col min="2564" max="2564" width="13.42578125" style="95" customWidth="1"/>
    <col min="2565" max="2565" width="18.140625" style="95" customWidth="1"/>
    <col min="2566" max="2566" width="19.140625" style="95" customWidth="1"/>
    <col min="2567" max="2567" width="29.7109375" style="95" customWidth="1"/>
    <col min="2568" max="2816" width="9.140625" style="95"/>
    <col min="2817" max="2817" width="33.85546875" style="95" customWidth="1"/>
    <col min="2818" max="2818" width="18" style="95" customWidth="1"/>
    <col min="2819" max="2819" width="12" style="95" customWidth="1"/>
    <col min="2820" max="2820" width="13.42578125" style="95" customWidth="1"/>
    <col min="2821" max="2821" width="18.140625" style="95" customWidth="1"/>
    <col min="2822" max="2822" width="19.140625" style="95" customWidth="1"/>
    <col min="2823" max="2823" width="29.7109375" style="95" customWidth="1"/>
    <col min="2824" max="3072" width="9.140625" style="95"/>
    <col min="3073" max="3073" width="33.85546875" style="95" customWidth="1"/>
    <col min="3074" max="3074" width="18" style="95" customWidth="1"/>
    <col min="3075" max="3075" width="12" style="95" customWidth="1"/>
    <col min="3076" max="3076" width="13.42578125" style="95" customWidth="1"/>
    <col min="3077" max="3077" width="18.140625" style="95" customWidth="1"/>
    <col min="3078" max="3078" width="19.140625" style="95" customWidth="1"/>
    <col min="3079" max="3079" width="29.7109375" style="95" customWidth="1"/>
    <col min="3080" max="3328" width="9.140625" style="95"/>
    <col min="3329" max="3329" width="33.85546875" style="95" customWidth="1"/>
    <col min="3330" max="3330" width="18" style="95" customWidth="1"/>
    <col min="3331" max="3331" width="12" style="95" customWidth="1"/>
    <col min="3332" max="3332" width="13.42578125" style="95" customWidth="1"/>
    <col min="3333" max="3333" width="18.140625" style="95" customWidth="1"/>
    <col min="3334" max="3334" width="19.140625" style="95" customWidth="1"/>
    <col min="3335" max="3335" width="29.7109375" style="95" customWidth="1"/>
    <col min="3336" max="3584" width="9.140625" style="95"/>
    <col min="3585" max="3585" width="33.85546875" style="95" customWidth="1"/>
    <col min="3586" max="3586" width="18" style="95" customWidth="1"/>
    <col min="3587" max="3587" width="12" style="95" customWidth="1"/>
    <col min="3588" max="3588" width="13.42578125" style="95" customWidth="1"/>
    <col min="3589" max="3589" width="18.140625" style="95" customWidth="1"/>
    <col min="3590" max="3590" width="19.140625" style="95" customWidth="1"/>
    <col min="3591" max="3591" width="29.7109375" style="95" customWidth="1"/>
    <col min="3592" max="3840" width="9.140625" style="95"/>
    <col min="3841" max="3841" width="33.85546875" style="95" customWidth="1"/>
    <col min="3842" max="3842" width="18" style="95" customWidth="1"/>
    <col min="3843" max="3843" width="12" style="95" customWidth="1"/>
    <col min="3844" max="3844" width="13.42578125" style="95" customWidth="1"/>
    <col min="3845" max="3845" width="18.140625" style="95" customWidth="1"/>
    <col min="3846" max="3846" width="19.140625" style="95" customWidth="1"/>
    <col min="3847" max="3847" width="29.7109375" style="95" customWidth="1"/>
    <col min="3848" max="4096" width="9.140625" style="95"/>
    <col min="4097" max="4097" width="33.85546875" style="95" customWidth="1"/>
    <col min="4098" max="4098" width="18" style="95" customWidth="1"/>
    <col min="4099" max="4099" width="12" style="95" customWidth="1"/>
    <col min="4100" max="4100" width="13.42578125" style="95" customWidth="1"/>
    <col min="4101" max="4101" width="18.140625" style="95" customWidth="1"/>
    <col min="4102" max="4102" width="19.140625" style="95" customWidth="1"/>
    <col min="4103" max="4103" width="29.7109375" style="95" customWidth="1"/>
    <col min="4104" max="4352" width="9.140625" style="95"/>
    <col min="4353" max="4353" width="33.85546875" style="95" customWidth="1"/>
    <col min="4354" max="4354" width="18" style="95" customWidth="1"/>
    <col min="4355" max="4355" width="12" style="95" customWidth="1"/>
    <col min="4356" max="4356" width="13.42578125" style="95" customWidth="1"/>
    <col min="4357" max="4357" width="18.140625" style="95" customWidth="1"/>
    <col min="4358" max="4358" width="19.140625" style="95" customWidth="1"/>
    <col min="4359" max="4359" width="29.7109375" style="95" customWidth="1"/>
    <col min="4360" max="4608" width="9.140625" style="95"/>
    <col min="4609" max="4609" width="33.85546875" style="95" customWidth="1"/>
    <col min="4610" max="4610" width="18" style="95" customWidth="1"/>
    <col min="4611" max="4611" width="12" style="95" customWidth="1"/>
    <col min="4612" max="4612" width="13.42578125" style="95" customWidth="1"/>
    <col min="4613" max="4613" width="18.140625" style="95" customWidth="1"/>
    <col min="4614" max="4614" width="19.140625" style="95" customWidth="1"/>
    <col min="4615" max="4615" width="29.7109375" style="95" customWidth="1"/>
    <col min="4616" max="4864" width="9.140625" style="95"/>
    <col min="4865" max="4865" width="33.85546875" style="95" customWidth="1"/>
    <col min="4866" max="4866" width="18" style="95" customWidth="1"/>
    <col min="4867" max="4867" width="12" style="95" customWidth="1"/>
    <col min="4868" max="4868" width="13.42578125" style="95" customWidth="1"/>
    <col min="4869" max="4869" width="18.140625" style="95" customWidth="1"/>
    <col min="4870" max="4870" width="19.140625" style="95" customWidth="1"/>
    <col min="4871" max="4871" width="29.7109375" style="95" customWidth="1"/>
    <col min="4872" max="5120" width="9.140625" style="95"/>
    <col min="5121" max="5121" width="33.85546875" style="95" customWidth="1"/>
    <col min="5122" max="5122" width="18" style="95" customWidth="1"/>
    <col min="5123" max="5123" width="12" style="95" customWidth="1"/>
    <col min="5124" max="5124" width="13.42578125" style="95" customWidth="1"/>
    <col min="5125" max="5125" width="18.140625" style="95" customWidth="1"/>
    <col min="5126" max="5126" width="19.140625" style="95" customWidth="1"/>
    <col min="5127" max="5127" width="29.7109375" style="95" customWidth="1"/>
    <col min="5128" max="5376" width="9.140625" style="95"/>
    <col min="5377" max="5377" width="33.85546875" style="95" customWidth="1"/>
    <col min="5378" max="5378" width="18" style="95" customWidth="1"/>
    <col min="5379" max="5379" width="12" style="95" customWidth="1"/>
    <col min="5380" max="5380" width="13.42578125" style="95" customWidth="1"/>
    <col min="5381" max="5381" width="18.140625" style="95" customWidth="1"/>
    <col min="5382" max="5382" width="19.140625" style="95" customWidth="1"/>
    <col min="5383" max="5383" width="29.7109375" style="95" customWidth="1"/>
    <col min="5384" max="5632" width="9.140625" style="95"/>
    <col min="5633" max="5633" width="33.85546875" style="95" customWidth="1"/>
    <col min="5634" max="5634" width="18" style="95" customWidth="1"/>
    <col min="5635" max="5635" width="12" style="95" customWidth="1"/>
    <col min="5636" max="5636" width="13.42578125" style="95" customWidth="1"/>
    <col min="5637" max="5637" width="18.140625" style="95" customWidth="1"/>
    <col min="5638" max="5638" width="19.140625" style="95" customWidth="1"/>
    <col min="5639" max="5639" width="29.7109375" style="95" customWidth="1"/>
    <col min="5640" max="5888" width="9.140625" style="95"/>
    <col min="5889" max="5889" width="33.85546875" style="95" customWidth="1"/>
    <col min="5890" max="5890" width="18" style="95" customWidth="1"/>
    <col min="5891" max="5891" width="12" style="95" customWidth="1"/>
    <col min="5892" max="5892" width="13.42578125" style="95" customWidth="1"/>
    <col min="5893" max="5893" width="18.140625" style="95" customWidth="1"/>
    <col min="5894" max="5894" width="19.140625" style="95" customWidth="1"/>
    <col min="5895" max="5895" width="29.7109375" style="95" customWidth="1"/>
    <col min="5896" max="6144" width="9.140625" style="95"/>
    <col min="6145" max="6145" width="33.85546875" style="95" customWidth="1"/>
    <col min="6146" max="6146" width="18" style="95" customWidth="1"/>
    <col min="6147" max="6147" width="12" style="95" customWidth="1"/>
    <col min="6148" max="6148" width="13.42578125" style="95" customWidth="1"/>
    <col min="6149" max="6149" width="18.140625" style="95" customWidth="1"/>
    <col min="6150" max="6150" width="19.140625" style="95" customWidth="1"/>
    <col min="6151" max="6151" width="29.7109375" style="95" customWidth="1"/>
    <col min="6152" max="6400" width="9.140625" style="95"/>
    <col min="6401" max="6401" width="33.85546875" style="95" customWidth="1"/>
    <col min="6402" max="6402" width="18" style="95" customWidth="1"/>
    <col min="6403" max="6403" width="12" style="95" customWidth="1"/>
    <col min="6404" max="6404" width="13.42578125" style="95" customWidth="1"/>
    <col min="6405" max="6405" width="18.140625" style="95" customWidth="1"/>
    <col min="6406" max="6406" width="19.140625" style="95" customWidth="1"/>
    <col min="6407" max="6407" width="29.7109375" style="95" customWidth="1"/>
    <col min="6408" max="6656" width="9.140625" style="95"/>
    <col min="6657" max="6657" width="33.85546875" style="95" customWidth="1"/>
    <col min="6658" max="6658" width="18" style="95" customWidth="1"/>
    <col min="6659" max="6659" width="12" style="95" customWidth="1"/>
    <col min="6660" max="6660" width="13.42578125" style="95" customWidth="1"/>
    <col min="6661" max="6661" width="18.140625" style="95" customWidth="1"/>
    <col min="6662" max="6662" width="19.140625" style="95" customWidth="1"/>
    <col min="6663" max="6663" width="29.7109375" style="95" customWidth="1"/>
    <col min="6664" max="6912" width="9.140625" style="95"/>
    <col min="6913" max="6913" width="33.85546875" style="95" customWidth="1"/>
    <col min="6914" max="6914" width="18" style="95" customWidth="1"/>
    <col min="6915" max="6915" width="12" style="95" customWidth="1"/>
    <col min="6916" max="6916" width="13.42578125" style="95" customWidth="1"/>
    <col min="6917" max="6917" width="18.140625" style="95" customWidth="1"/>
    <col min="6918" max="6918" width="19.140625" style="95" customWidth="1"/>
    <col min="6919" max="6919" width="29.7109375" style="95" customWidth="1"/>
    <col min="6920" max="7168" width="9.140625" style="95"/>
    <col min="7169" max="7169" width="33.85546875" style="95" customWidth="1"/>
    <col min="7170" max="7170" width="18" style="95" customWidth="1"/>
    <col min="7171" max="7171" width="12" style="95" customWidth="1"/>
    <col min="7172" max="7172" width="13.42578125" style="95" customWidth="1"/>
    <col min="7173" max="7173" width="18.140625" style="95" customWidth="1"/>
    <col min="7174" max="7174" width="19.140625" style="95" customWidth="1"/>
    <col min="7175" max="7175" width="29.7109375" style="95" customWidth="1"/>
    <col min="7176" max="7424" width="9.140625" style="95"/>
    <col min="7425" max="7425" width="33.85546875" style="95" customWidth="1"/>
    <col min="7426" max="7426" width="18" style="95" customWidth="1"/>
    <col min="7427" max="7427" width="12" style="95" customWidth="1"/>
    <col min="7428" max="7428" width="13.42578125" style="95" customWidth="1"/>
    <col min="7429" max="7429" width="18.140625" style="95" customWidth="1"/>
    <col min="7430" max="7430" width="19.140625" style="95" customWidth="1"/>
    <col min="7431" max="7431" width="29.7109375" style="95" customWidth="1"/>
    <col min="7432" max="7680" width="9.140625" style="95"/>
    <col min="7681" max="7681" width="33.85546875" style="95" customWidth="1"/>
    <col min="7682" max="7682" width="18" style="95" customWidth="1"/>
    <col min="7683" max="7683" width="12" style="95" customWidth="1"/>
    <col min="7684" max="7684" width="13.42578125" style="95" customWidth="1"/>
    <col min="7685" max="7685" width="18.140625" style="95" customWidth="1"/>
    <col min="7686" max="7686" width="19.140625" style="95" customWidth="1"/>
    <col min="7687" max="7687" width="29.7109375" style="95" customWidth="1"/>
    <col min="7688" max="7936" width="9.140625" style="95"/>
    <col min="7937" max="7937" width="33.85546875" style="95" customWidth="1"/>
    <col min="7938" max="7938" width="18" style="95" customWidth="1"/>
    <col min="7939" max="7939" width="12" style="95" customWidth="1"/>
    <col min="7940" max="7940" width="13.42578125" style="95" customWidth="1"/>
    <col min="7941" max="7941" width="18.140625" style="95" customWidth="1"/>
    <col min="7942" max="7942" width="19.140625" style="95" customWidth="1"/>
    <col min="7943" max="7943" width="29.7109375" style="95" customWidth="1"/>
    <col min="7944" max="8192" width="9.140625" style="95"/>
    <col min="8193" max="8193" width="33.85546875" style="95" customWidth="1"/>
    <col min="8194" max="8194" width="18" style="95" customWidth="1"/>
    <col min="8195" max="8195" width="12" style="95" customWidth="1"/>
    <col min="8196" max="8196" width="13.42578125" style="95" customWidth="1"/>
    <col min="8197" max="8197" width="18.140625" style="95" customWidth="1"/>
    <col min="8198" max="8198" width="19.140625" style="95" customWidth="1"/>
    <col min="8199" max="8199" width="29.7109375" style="95" customWidth="1"/>
    <col min="8200" max="8448" width="9.140625" style="95"/>
    <col min="8449" max="8449" width="33.85546875" style="95" customWidth="1"/>
    <col min="8450" max="8450" width="18" style="95" customWidth="1"/>
    <col min="8451" max="8451" width="12" style="95" customWidth="1"/>
    <col min="8452" max="8452" width="13.42578125" style="95" customWidth="1"/>
    <col min="8453" max="8453" width="18.140625" style="95" customWidth="1"/>
    <col min="8454" max="8454" width="19.140625" style="95" customWidth="1"/>
    <col min="8455" max="8455" width="29.7109375" style="95" customWidth="1"/>
    <col min="8456" max="8704" width="9.140625" style="95"/>
    <col min="8705" max="8705" width="33.85546875" style="95" customWidth="1"/>
    <col min="8706" max="8706" width="18" style="95" customWidth="1"/>
    <col min="8707" max="8707" width="12" style="95" customWidth="1"/>
    <col min="8708" max="8708" width="13.42578125" style="95" customWidth="1"/>
    <col min="8709" max="8709" width="18.140625" style="95" customWidth="1"/>
    <col min="8710" max="8710" width="19.140625" style="95" customWidth="1"/>
    <col min="8711" max="8711" width="29.7109375" style="95" customWidth="1"/>
    <col min="8712" max="8960" width="9.140625" style="95"/>
    <col min="8961" max="8961" width="33.85546875" style="95" customWidth="1"/>
    <col min="8962" max="8962" width="18" style="95" customWidth="1"/>
    <col min="8963" max="8963" width="12" style="95" customWidth="1"/>
    <col min="8964" max="8964" width="13.42578125" style="95" customWidth="1"/>
    <col min="8965" max="8965" width="18.140625" style="95" customWidth="1"/>
    <col min="8966" max="8966" width="19.140625" style="95" customWidth="1"/>
    <col min="8967" max="8967" width="29.7109375" style="95" customWidth="1"/>
    <col min="8968" max="9216" width="9.140625" style="95"/>
    <col min="9217" max="9217" width="33.85546875" style="95" customWidth="1"/>
    <col min="9218" max="9218" width="18" style="95" customWidth="1"/>
    <col min="9219" max="9219" width="12" style="95" customWidth="1"/>
    <col min="9220" max="9220" width="13.42578125" style="95" customWidth="1"/>
    <col min="9221" max="9221" width="18.140625" style="95" customWidth="1"/>
    <col min="9222" max="9222" width="19.140625" style="95" customWidth="1"/>
    <col min="9223" max="9223" width="29.7109375" style="95" customWidth="1"/>
    <col min="9224" max="9472" width="9.140625" style="95"/>
    <col min="9473" max="9473" width="33.85546875" style="95" customWidth="1"/>
    <col min="9474" max="9474" width="18" style="95" customWidth="1"/>
    <col min="9475" max="9475" width="12" style="95" customWidth="1"/>
    <col min="9476" max="9476" width="13.42578125" style="95" customWidth="1"/>
    <col min="9477" max="9477" width="18.140625" style="95" customWidth="1"/>
    <col min="9478" max="9478" width="19.140625" style="95" customWidth="1"/>
    <col min="9479" max="9479" width="29.7109375" style="95" customWidth="1"/>
    <col min="9480" max="9728" width="9.140625" style="95"/>
    <col min="9729" max="9729" width="33.85546875" style="95" customWidth="1"/>
    <col min="9730" max="9730" width="18" style="95" customWidth="1"/>
    <col min="9731" max="9731" width="12" style="95" customWidth="1"/>
    <col min="9732" max="9732" width="13.42578125" style="95" customWidth="1"/>
    <col min="9733" max="9733" width="18.140625" style="95" customWidth="1"/>
    <col min="9734" max="9734" width="19.140625" style="95" customWidth="1"/>
    <col min="9735" max="9735" width="29.7109375" style="95" customWidth="1"/>
    <col min="9736" max="9984" width="9.140625" style="95"/>
    <col min="9985" max="9985" width="33.85546875" style="95" customWidth="1"/>
    <col min="9986" max="9986" width="18" style="95" customWidth="1"/>
    <col min="9987" max="9987" width="12" style="95" customWidth="1"/>
    <col min="9988" max="9988" width="13.42578125" style="95" customWidth="1"/>
    <col min="9989" max="9989" width="18.140625" style="95" customWidth="1"/>
    <col min="9990" max="9990" width="19.140625" style="95" customWidth="1"/>
    <col min="9991" max="9991" width="29.7109375" style="95" customWidth="1"/>
    <col min="9992" max="10240" width="9.140625" style="95"/>
    <col min="10241" max="10241" width="33.85546875" style="95" customWidth="1"/>
    <col min="10242" max="10242" width="18" style="95" customWidth="1"/>
    <col min="10243" max="10243" width="12" style="95" customWidth="1"/>
    <col min="10244" max="10244" width="13.42578125" style="95" customWidth="1"/>
    <col min="10245" max="10245" width="18.140625" style="95" customWidth="1"/>
    <col min="10246" max="10246" width="19.140625" style="95" customWidth="1"/>
    <col min="10247" max="10247" width="29.7109375" style="95" customWidth="1"/>
    <col min="10248" max="10496" width="9.140625" style="95"/>
    <col min="10497" max="10497" width="33.85546875" style="95" customWidth="1"/>
    <col min="10498" max="10498" width="18" style="95" customWidth="1"/>
    <col min="10499" max="10499" width="12" style="95" customWidth="1"/>
    <col min="10500" max="10500" width="13.42578125" style="95" customWidth="1"/>
    <col min="10501" max="10501" width="18.140625" style="95" customWidth="1"/>
    <col min="10502" max="10502" width="19.140625" style="95" customWidth="1"/>
    <col min="10503" max="10503" width="29.7109375" style="95" customWidth="1"/>
    <col min="10504" max="10752" width="9.140625" style="95"/>
    <col min="10753" max="10753" width="33.85546875" style="95" customWidth="1"/>
    <col min="10754" max="10754" width="18" style="95" customWidth="1"/>
    <col min="10755" max="10755" width="12" style="95" customWidth="1"/>
    <col min="10756" max="10756" width="13.42578125" style="95" customWidth="1"/>
    <col min="10757" max="10757" width="18.140625" style="95" customWidth="1"/>
    <col min="10758" max="10758" width="19.140625" style="95" customWidth="1"/>
    <col min="10759" max="10759" width="29.7109375" style="95" customWidth="1"/>
    <col min="10760" max="11008" width="9.140625" style="95"/>
    <col min="11009" max="11009" width="33.85546875" style="95" customWidth="1"/>
    <col min="11010" max="11010" width="18" style="95" customWidth="1"/>
    <col min="11011" max="11011" width="12" style="95" customWidth="1"/>
    <col min="11012" max="11012" width="13.42578125" style="95" customWidth="1"/>
    <col min="11013" max="11013" width="18.140625" style="95" customWidth="1"/>
    <col min="11014" max="11014" width="19.140625" style="95" customWidth="1"/>
    <col min="11015" max="11015" width="29.7109375" style="95" customWidth="1"/>
    <col min="11016" max="11264" width="9.140625" style="95"/>
    <col min="11265" max="11265" width="33.85546875" style="95" customWidth="1"/>
    <col min="11266" max="11266" width="18" style="95" customWidth="1"/>
    <col min="11267" max="11267" width="12" style="95" customWidth="1"/>
    <col min="11268" max="11268" width="13.42578125" style="95" customWidth="1"/>
    <col min="11269" max="11269" width="18.140625" style="95" customWidth="1"/>
    <col min="11270" max="11270" width="19.140625" style="95" customWidth="1"/>
    <col min="11271" max="11271" width="29.7109375" style="95" customWidth="1"/>
    <col min="11272" max="11520" width="9.140625" style="95"/>
    <col min="11521" max="11521" width="33.85546875" style="95" customWidth="1"/>
    <col min="11522" max="11522" width="18" style="95" customWidth="1"/>
    <col min="11523" max="11523" width="12" style="95" customWidth="1"/>
    <col min="11524" max="11524" width="13.42578125" style="95" customWidth="1"/>
    <col min="11525" max="11525" width="18.140625" style="95" customWidth="1"/>
    <col min="11526" max="11526" width="19.140625" style="95" customWidth="1"/>
    <col min="11527" max="11527" width="29.7109375" style="95" customWidth="1"/>
    <col min="11528" max="11776" width="9.140625" style="95"/>
    <col min="11777" max="11777" width="33.85546875" style="95" customWidth="1"/>
    <col min="11778" max="11778" width="18" style="95" customWidth="1"/>
    <col min="11779" max="11779" width="12" style="95" customWidth="1"/>
    <col min="11780" max="11780" width="13.42578125" style="95" customWidth="1"/>
    <col min="11781" max="11781" width="18.140625" style="95" customWidth="1"/>
    <col min="11782" max="11782" width="19.140625" style="95" customWidth="1"/>
    <col min="11783" max="11783" width="29.7109375" style="95" customWidth="1"/>
    <col min="11784" max="12032" width="9.140625" style="95"/>
    <col min="12033" max="12033" width="33.85546875" style="95" customWidth="1"/>
    <col min="12034" max="12034" width="18" style="95" customWidth="1"/>
    <col min="12035" max="12035" width="12" style="95" customWidth="1"/>
    <col min="12036" max="12036" width="13.42578125" style="95" customWidth="1"/>
    <col min="12037" max="12037" width="18.140625" style="95" customWidth="1"/>
    <col min="12038" max="12038" width="19.140625" style="95" customWidth="1"/>
    <col min="12039" max="12039" width="29.7109375" style="95" customWidth="1"/>
    <col min="12040" max="12288" width="9.140625" style="95"/>
    <col min="12289" max="12289" width="33.85546875" style="95" customWidth="1"/>
    <col min="12290" max="12290" width="18" style="95" customWidth="1"/>
    <col min="12291" max="12291" width="12" style="95" customWidth="1"/>
    <col min="12292" max="12292" width="13.42578125" style="95" customWidth="1"/>
    <col min="12293" max="12293" width="18.140625" style="95" customWidth="1"/>
    <col min="12294" max="12294" width="19.140625" style="95" customWidth="1"/>
    <col min="12295" max="12295" width="29.7109375" style="95" customWidth="1"/>
    <col min="12296" max="12544" width="9.140625" style="95"/>
    <col min="12545" max="12545" width="33.85546875" style="95" customWidth="1"/>
    <col min="12546" max="12546" width="18" style="95" customWidth="1"/>
    <col min="12547" max="12547" width="12" style="95" customWidth="1"/>
    <col min="12548" max="12548" width="13.42578125" style="95" customWidth="1"/>
    <col min="12549" max="12549" width="18.140625" style="95" customWidth="1"/>
    <col min="12550" max="12550" width="19.140625" style="95" customWidth="1"/>
    <col min="12551" max="12551" width="29.7109375" style="95" customWidth="1"/>
    <col min="12552" max="12800" width="9.140625" style="95"/>
    <col min="12801" max="12801" width="33.85546875" style="95" customWidth="1"/>
    <col min="12802" max="12802" width="18" style="95" customWidth="1"/>
    <col min="12803" max="12803" width="12" style="95" customWidth="1"/>
    <col min="12804" max="12804" width="13.42578125" style="95" customWidth="1"/>
    <col min="12805" max="12805" width="18.140625" style="95" customWidth="1"/>
    <col min="12806" max="12806" width="19.140625" style="95" customWidth="1"/>
    <col min="12807" max="12807" width="29.7109375" style="95" customWidth="1"/>
    <col min="12808" max="13056" width="9.140625" style="95"/>
    <col min="13057" max="13057" width="33.85546875" style="95" customWidth="1"/>
    <col min="13058" max="13058" width="18" style="95" customWidth="1"/>
    <col min="13059" max="13059" width="12" style="95" customWidth="1"/>
    <col min="13060" max="13060" width="13.42578125" style="95" customWidth="1"/>
    <col min="13061" max="13061" width="18.140625" style="95" customWidth="1"/>
    <col min="13062" max="13062" width="19.140625" style="95" customWidth="1"/>
    <col min="13063" max="13063" width="29.7109375" style="95" customWidth="1"/>
    <col min="13064" max="13312" width="9.140625" style="95"/>
    <col min="13313" max="13313" width="33.85546875" style="95" customWidth="1"/>
    <col min="13314" max="13314" width="18" style="95" customWidth="1"/>
    <col min="13315" max="13315" width="12" style="95" customWidth="1"/>
    <col min="13316" max="13316" width="13.42578125" style="95" customWidth="1"/>
    <col min="13317" max="13317" width="18.140625" style="95" customWidth="1"/>
    <col min="13318" max="13318" width="19.140625" style="95" customWidth="1"/>
    <col min="13319" max="13319" width="29.7109375" style="95" customWidth="1"/>
    <col min="13320" max="13568" width="9.140625" style="95"/>
    <col min="13569" max="13569" width="33.85546875" style="95" customWidth="1"/>
    <col min="13570" max="13570" width="18" style="95" customWidth="1"/>
    <col min="13571" max="13571" width="12" style="95" customWidth="1"/>
    <col min="13572" max="13572" width="13.42578125" style="95" customWidth="1"/>
    <col min="13573" max="13573" width="18.140625" style="95" customWidth="1"/>
    <col min="13574" max="13574" width="19.140625" style="95" customWidth="1"/>
    <col min="13575" max="13575" width="29.7109375" style="95" customWidth="1"/>
    <col min="13576" max="13824" width="9.140625" style="95"/>
    <col min="13825" max="13825" width="33.85546875" style="95" customWidth="1"/>
    <col min="13826" max="13826" width="18" style="95" customWidth="1"/>
    <col min="13827" max="13827" width="12" style="95" customWidth="1"/>
    <col min="13828" max="13828" width="13.42578125" style="95" customWidth="1"/>
    <col min="13829" max="13829" width="18.140625" style="95" customWidth="1"/>
    <col min="13830" max="13830" width="19.140625" style="95" customWidth="1"/>
    <col min="13831" max="13831" width="29.7109375" style="95" customWidth="1"/>
    <col min="13832" max="14080" width="9.140625" style="95"/>
    <col min="14081" max="14081" width="33.85546875" style="95" customWidth="1"/>
    <col min="14082" max="14082" width="18" style="95" customWidth="1"/>
    <col min="14083" max="14083" width="12" style="95" customWidth="1"/>
    <col min="14084" max="14084" width="13.42578125" style="95" customWidth="1"/>
    <col min="14085" max="14085" width="18.140625" style="95" customWidth="1"/>
    <col min="14086" max="14086" width="19.140625" style="95" customWidth="1"/>
    <col min="14087" max="14087" width="29.7109375" style="95" customWidth="1"/>
    <col min="14088" max="14336" width="9.140625" style="95"/>
    <col min="14337" max="14337" width="33.85546875" style="95" customWidth="1"/>
    <col min="14338" max="14338" width="18" style="95" customWidth="1"/>
    <col min="14339" max="14339" width="12" style="95" customWidth="1"/>
    <col min="14340" max="14340" width="13.42578125" style="95" customWidth="1"/>
    <col min="14341" max="14341" width="18.140625" style="95" customWidth="1"/>
    <col min="14342" max="14342" width="19.140625" style="95" customWidth="1"/>
    <col min="14343" max="14343" width="29.7109375" style="95" customWidth="1"/>
    <col min="14344" max="14592" width="9.140625" style="95"/>
    <col min="14593" max="14593" width="33.85546875" style="95" customWidth="1"/>
    <col min="14594" max="14594" width="18" style="95" customWidth="1"/>
    <col min="14595" max="14595" width="12" style="95" customWidth="1"/>
    <col min="14596" max="14596" width="13.42578125" style="95" customWidth="1"/>
    <col min="14597" max="14597" width="18.140625" style="95" customWidth="1"/>
    <col min="14598" max="14598" width="19.140625" style="95" customWidth="1"/>
    <col min="14599" max="14599" width="29.7109375" style="95" customWidth="1"/>
    <col min="14600" max="14848" width="9.140625" style="95"/>
    <col min="14849" max="14849" width="33.85546875" style="95" customWidth="1"/>
    <col min="14850" max="14850" width="18" style="95" customWidth="1"/>
    <col min="14851" max="14851" width="12" style="95" customWidth="1"/>
    <col min="14852" max="14852" width="13.42578125" style="95" customWidth="1"/>
    <col min="14853" max="14853" width="18.140625" style="95" customWidth="1"/>
    <col min="14854" max="14854" width="19.140625" style="95" customWidth="1"/>
    <col min="14855" max="14855" width="29.7109375" style="95" customWidth="1"/>
    <col min="14856" max="15104" width="9.140625" style="95"/>
    <col min="15105" max="15105" width="33.85546875" style="95" customWidth="1"/>
    <col min="15106" max="15106" width="18" style="95" customWidth="1"/>
    <col min="15107" max="15107" width="12" style="95" customWidth="1"/>
    <col min="15108" max="15108" width="13.42578125" style="95" customWidth="1"/>
    <col min="15109" max="15109" width="18.140625" style="95" customWidth="1"/>
    <col min="15110" max="15110" width="19.140625" style="95" customWidth="1"/>
    <col min="15111" max="15111" width="29.7109375" style="95" customWidth="1"/>
    <col min="15112" max="15360" width="9.140625" style="95"/>
    <col min="15361" max="15361" width="33.85546875" style="95" customWidth="1"/>
    <col min="15362" max="15362" width="18" style="95" customWidth="1"/>
    <col min="15363" max="15363" width="12" style="95" customWidth="1"/>
    <col min="15364" max="15364" width="13.42578125" style="95" customWidth="1"/>
    <col min="15365" max="15365" width="18.140625" style="95" customWidth="1"/>
    <col min="15366" max="15366" width="19.140625" style="95" customWidth="1"/>
    <col min="15367" max="15367" width="29.7109375" style="95" customWidth="1"/>
    <col min="15368" max="15616" width="9.140625" style="95"/>
    <col min="15617" max="15617" width="33.85546875" style="95" customWidth="1"/>
    <col min="15618" max="15618" width="18" style="95" customWidth="1"/>
    <col min="15619" max="15619" width="12" style="95" customWidth="1"/>
    <col min="15620" max="15620" width="13.42578125" style="95" customWidth="1"/>
    <col min="15621" max="15621" width="18.140625" style="95" customWidth="1"/>
    <col min="15622" max="15622" width="19.140625" style="95" customWidth="1"/>
    <col min="15623" max="15623" width="29.7109375" style="95" customWidth="1"/>
    <col min="15624" max="15872" width="9.140625" style="95"/>
    <col min="15873" max="15873" width="33.85546875" style="95" customWidth="1"/>
    <col min="15874" max="15874" width="18" style="95" customWidth="1"/>
    <col min="15875" max="15875" width="12" style="95" customWidth="1"/>
    <col min="15876" max="15876" width="13.42578125" style="95" customWidth="1"/>
    <col min="15877" max="15877" width="18.140625" style="95" customWidth="1"/>
    <col min="15878" max="15878" width="19.140625" style="95" customWidth="1"/>
    <col min="15879" max="15879" width="29.7109375" style="95" customWidth="1"/>
    <col min="15880" max="16128" width="9.140625" style="95"/>
    <col min="16129" max="16129" width="33.85546875" style="95" customWidth="1"/>
    <col min="16130" max="16130" width="18" style="95" customWidth="1"/>
    <col min="16131" max="16131" width="12" style="95" customWidth="1"/>
    <col min="16132" max="16132" width="13.42578125" style="95" customWidth="1"/>
    <col min="16133" max="16133" width="18.140625" style="95" customWidth="1"/>
    <col min="16134" max="16134" width="19.140625" style="95" customWidth="1"/>
    <col min="16135" max="16135" width="29.7109375" style="95" customWidth="1"/>
    <col min="16136" max="16384" width="9.140625" style="95"/>
  </cols>
  <sheetData>
    <row r="1" spans="1:7">
      <c r="E1" s="367" t="s">
        <v>325</v>
      </c>
      <c r="F1" s="367"/>
      <c r="G1" s="367"/>
    </row>
    <row r="4" spans="1:7">
      <c r="A4" s="94"/>
      <c r="B4" s="94"/>
      <c r="C4" s="94"/>
      <c r="D4" s="94" t="s">
        <v>306</v>
      </c>
      <c r="E4" s="94"/>
      <c r="F4" s="94"/>
      <c r="G4" s="94"/>
    </row>
    <row r="5" spans="1:7">
      <c r="A5" s="369" t="s">
        <v>307</v>
      </c>
      <c r="B5" s="369"/>
      <c r="C5" s="369"/>
      <c r="D5" s="369"/>
      <c r="E5" s="369"/>
      <c r="F5" s="369"/>
      <c r="G5" s="369"/>
    </row>
    <row r="6" spans="1:7" ht="18.75" customHeight="1">
      <c r="A6" s="170"/>
      <c r="B6" s="170"/>
      <c r="C6" s="369" t="s">
        <v>611</v>
      </c>
      <c r="D6" s="369"/>
      <c r="E6" s="369"/>
      <c r="F6" s="170"/>
      <c r="G6" s="170"/>
    </row>
    <row r="7" spans="1:7">
      <c r="A7" s="169"/>
      <c r="B7" s="370" t="s">
        <v>597</v>
      </c>
      <c r="C7" s="370"/>
      <c r="D7" s="370"/>
      <c r="E7" s="370"/>
      <c r="F7" s="370"/>
      <c r="G7" s="169"/>
    </row>
    <row r="8" spans="1:7" ht="19.5" customHeight="1">
      <c r="A8" s="169"/>
      <c r="B8" s="371" t="s">
        <v>308</v>
      </c>
      <c r="C8" s="371"/>
      <c r="D8" s="371"/>
      <c r="E8" s="371"/>
      <c r="F8" s="169"/>
      <c r="G8" s="169"/>
    </row>
    <row r="10" spans="1:7" ht="34.5" customHeight="1">
      <c r="A10" s="372" t="s">
        <v>309</v>
      </c>
      <c r="B10" s="374" t="s">
        <v>310</v>
      </c>
      <c r="C10" s="375"/>
      <c r="D10" s="375"/>
      <c r="E10" s="376"/>
      <c r="F10" s="372" t="s">
        <v>311</v>
      </c>
      <c r="G10" s="372" t="s">
        <v>312</v>
      </c>
    </row>
    <row r="11" spans="1:7" ht="37.5">
      <c r="A11" s="373"/>
      <c r="B11" s="98" t="s">
        <v>313</v>
      </c>
      <c r="C11" s="98" t="s">
        <v>314</v>
      </c>
      <c r="D11" s="98" t="s">
        <v>315</v>
      </c>
      <c r="E11" s="98" t="s">
        <v>316</v>
      </c>
      <c r="F11" s="373"/>
      <c r="G11" s="373"/>
    </row>
    <row r="12" spans="1:7" ht="72.75" customHeight="1">
      <c r="A12" s="99" t="s">
        <v>612</v>
      </c>
      <c r="B12" s="177" t="s">
        <v>613</v>
      </c>
      <c r="C12" s="99">
        <v>244</v>
      </c>
      <c r="D12" s="99">
        <v>340</v>
      </c>
      <c r="E12" s="168"/>
      <c r="F12" s="176">
        <v>50000</v>
      </c>
      <c r="G12" s="99" t="s">
        <v>604</v>
      </c>
    </row>
    <row r="13" spans="1:7" ht="56.25">
      <c r="A13" s="99" t="s">
        <v>615</v>
      </c>
      <c r="B13" s="177" t="s">
        <v>614</v>
      </c>
      <c r="C13" s="99">
        <v>244</v>
      </c>
      <c r="D13" s="99">
        <v>340</v>
      </c>
      <c r="F13" s="176">
        <v>326903</v>
      </c>
      <c r="G13" s="99" t="s">
        <v>621</v>
      </c>
    </row>
    <row r="14" spans="1:7">
      <c r="A14" s="491" t="s">
        <v>618</v>
      </c>
      <c r="B14" s="177" t="s">
        <v>617</v>
      </c>
      <c r="C14" s="99">
        <v>112</v>
      </c>
      <c r="D14" s="99">
        <v>212</v>
      </c>
      <c r="E14" s="99"/>
      <c r="F14" s="100">
        <v>1600</v>
      </c>
      <c r="G14" s="491" t="s">
        <v>622</v>
      </c>
    </row>
    <row r="15" spans="1:7" ht="39" customHeight="1">
      <c r="A15" s="492"/>
      <c r="B15" s="177" t="s">
        <v>617</v>
      </c>
      <c r="C15" s="99">
        <v>112</v>
      </c>
      <c r="D15" s="99">
        <v>226</v>
      </c>
      <c r="E15" s="99"/>
      <c r="F15" s="100">
        <v>3000</v>
      </c>
      <c r="G15" s="492"/>
    </row>
    <row r="16" spans="1:7">
      <c r="A16" s="99"/>
      <c r="B16" s="177"/>
      <c r="C16" s="99"/>
      <c r="D16" s="99"/>
      <c r="E16" s="99"/>
      <c r="F16" s="100"/>
      <c r="G16" s="99"/>
    </row>
    <row r="17" spans="1:7">
      <c r="A17" s="99"/>
      <c r="B17" s="177"/>
      <c r="C17" s="99"/>
      <c r="D17" s="99"/>
      <c r="E17" s="99"/>
      <c r="F17" s="100"/>
      <c r="G17" s="99"/>
    </row>
    <row r="18" spans="1:7">
      <c r="A18" s="99"/>
      <c r="B18" s="99"/>
      <c r="C18" s="99"/>
      <c r="D18" s="99"/>
      <c r="E18" s="99"/>
      <c r="F18" s="100"/>
      <c r="G18" s="99"/>
    </row>
    <row r="19" spans="1:7">
      <c r="A19" s="99"/>
      <c r="B19" s="99"/>
      <c r="C19" s="99"/>
      <c r="D19" s="99"/>
      <c r="E19" s="99"/>
      <c r="F19" s="100"/>
      <c r="G19" s="99"/>
    </row>
    <row r="20" spans="1:7">
      <c r="A20" s="99"/>
      <c r="B20" s="99"/>
      <c r="C20" s="99"/>
      <c r="D20" s="99"/>
      <c r="E20" s="99"/>
      <c r="F20" s="100"/>
      <c r="G20" s="99"/>
    </row>
    <row r="21" spans="1:7">
      <c r="A21" s="99"/>
      <c r="B21" s="99"/>
      <c r="C21" s="99"/>
      <c r="D21" s="99"/>
      <c r="E21" s="99"/>
      <c r="F21" s="100"/>
      <c r="G21" s="99"/>
    </row>
    <row r="22" spans="1:7">
      <c r="A22" s="99"/>
      <c r="B22" s="99"/>
      <c r="C22" s="99"/>
      <c r="D22" s="99"/>
      <c r="E22" s="99"/>
      <c r="F22" s="100"/>
      <c r="G22" s="99"/>
    </row>
    <row r="23" spans="1:7">
      <c r="A23" s="99"/>
      <c r="B23" s="99"/>
      <c r="C23" s="99"/>
      <c r="D23" s="99"/>
      <c r="E23" s="99"/>
      <c r="F23" s="100"/>
      <c r="G23" s="99"/>
    </row>
    <row r="24" spans="1:7">
      <c r="A24" s="99"/>
      <c r="B24" s="99"/>
      <c r="C24" s="99"/>
      <c r="D24" s="99"/>
      <c r="E24" s="99"/>
      <c r="F24" s="100"/>
      <c r="G24" s="99"/>
    </row>
    <row r="25" spans="1:7">
      <c r="A25" s="99"/>
      <c r="B25" s="99"/>
      <c r="C25" s="99"/>
      <c r="D25" s="99"/>
      <c r="E25" s="99"/>
      <c r="F25" s="100"/>
      <c r="G25" s="99"/>
    </row>
    <row r="26" spans="1:7">
      <c r="A26" s="99"/>
      <c r="B26" s="99"/>
      <c r="C26" s="99"/>
      <c r="D26" s="99"/>
      <c r="E26" s="99"/>
      <c r="F26" s="100"/>
      <c r="G26" s="99"/>
    </row>
    <row r="27" spans="1:7">
      <c r="A27" s="99"/>
      <c r="B27" s="99"/>
      <c r="C27" s="99"/>
      <c r="D27" s="99"/>
      <c r="E27" s="99"/>
      <c r="F27" s="100"/>
      <c r="G27" s="99"/>
    </row>
    <row r="28" spans="1:7">
      <c r="A28" s="99"/>
      <c r="B28" s="99"/>
      <c r="C28" s="99"/>
      <c r="D28" s="99"/>
      <c r="E28" s="99"/>
      <c r="F28" s="100"/>
      <c r="G28" s="99"/>
    </row>
    <row r="29" spans="1:7">
      <c r="A29" s="99"/>
      <c r="B29" s="99"/>
      <c r="C29" s="99"/>
      <c r="D29" s="99"/>
      <c r="E29" s="99"/>
      <c r="F29" s="100"/>
      <c r="G29" s="99"/>
    </row>
    <row r="30" spans="1:7">
      <c r="A30" s="99"/>
      <c r="B30" s="99"/>
      <c r="C30" s="99"/>
      <c r="D30" s="99"/>
      <c r="E30" s="99"/>
      <c r="F30" s="100"/>
      <c r="G30" s="99"/>
    </row>
    <row r="31" spans="1:7">
      <c r="A31" s="99"/>
      <c r="B31" s="99"/>
      <c r="C31" s="99"/>
      <c r="D31" s="99"/>
      <c r="E31" s="99"/>
      <c r="F31" s="100"/>
      <c r="G31" s="99"/>
    </row>
    <row r="32" spans="1:7">
      <c r="A32" s="99"/>
      <c r="B32" s="99"/>
      <c r="C32" s="99"/>
      <c r="D32" s="99"/>
      <c r="E32" s="99"/>
      <c r="F32" s="100"/>
      <c r="G32" s="99"/>
    </row>
    <row r="33" spans="1:7">
      <c r="A33" s="99"/>
      <c r="B33" s="99"/>
      <c r="C33" s="99"/>
      <c r="D33" s="99"/>
      <c r="E33" s="99"/>
      <c r="F33" s="100"/>
      <c r="G33" s="99"/>
    </row>
    <row r="34" spans="1:7">
      <c r="A34" s="99"/>
      <c r="B34" s="99"/>
      <c r="C34" s="99"/>
      <c r="D34" s="99"/>
      <c r="E34" s="99"/>
      <c r="F34" s="100"/>
      <c r="G34" s="99"/>
    </row>
    <row r="35" spans="1:7">
      <c r="A35" s="99"/>
      <c r="B35" s="99"/>
      <c r="C35" s="99"/>
      <c r="D35" s="99"/>
      <c r="E35" s="99"/>
      <c r="F35" s="100"/>
      <c r="G35" s="99"/>
    </row>
    <row r="36" spans="1:7">
      <c r="A36" s="99"/>
      <c r="B36" s="99"/>
      <c r="C36" s="99"/>
      <c r="D36" s="99"/>
      <c r="E36" s="99"/>
      <c r="F36" s="100"/>
      <c r="G36" s="99"/>
    </row>
    <row r="37" spans="1:7">
      <c r="A37" s="99"/>
      <c r="B37" s="99"/>
      <c r="C37" s="99"/>
      <c r="D37" s="99"/>
      <c r="E37" s="99"/>
      <c r="F37" s="100"/>
      <c r="G37" s="99"/>
    </row>
    <row r="38" spans="1:7">
      <c r="A38" s="99"/>
      <c r="B38" s="99"/>
      <c r="C38" s="99"/>
      <c r="D38" s="99"/>
      <c r="E38" s="99"/>
      <c r="F38" s="100"/>
      <c r="G38" s="99"/>
    </row>
    <row r="39" spans="1:7">
      <c r="A39" s="99"/>
      <c r="B39" s="99"/>
      <c r="C39" s="99"/>
      <c r="D39" s="99"/>
      <c r="E39" s="99"/>
      <c r="F39" s="100"/>
      <c r="G39" s="99"/>
    </row>
    <row r="40" spans="1:7">
      <c r="A40" s="99"/>
      <c r="B40" s="99"/>
      <c r="C40" s="99"/>
      <c r="D40" s="99"/>
      <c r="E40" s="99"/>
      <c r="F40" s="100"/>
      <c r="G40" s="99"/>
    </row>
    <row r="41" spans="1:7">
      <c r="A41" s="99"/>
      <c r="B41" s="99"/>
      <c r="C41" s="99"/>
      <c r="D41" s="99"/>
      <c r="E41" s="99"/>
      <c r="F41" s="100"/>
      <c r="G41" s="99"/>
    </row>
    <row r="42" spans="1:7">
      <c r="A42" s="99"/>
      <c r="B42" s="99"/>
      <c r="C42" s="99"/>
      <c r="D42" s="99"/>
      <c r="E42" s="99"/>
      <c r="F42" s="100"/>
      <c r="G42" s="99"/>
    </row>
    <row r="43" spans="1:7">
      <c r="A43" s="99"/>
      <c r="B43" s="99"/>
      <c r="C43" s="99"/>
      <c r="D43" s="99"/>
      <c r="E43" s="99"/>
      <c r="F43" s="100"/>
      <c r="G43" s="99"/>
    </row>
    <row r="44" spans="1:7">
      <c r="A44" s="99"/>
      <c r="B44" s="99"/>
      <c r="C44" s="99"/>
      <c r="D44" s="99"/>
      <c r="E44" s="99"/>
      <c r="F44" s="100"/>
      <c r="G44" s="99"/>
    </row>
    <row r="45" spans="1:7">
      <c r="A45" s="377" t="s">
        <v>317</v>
      </c>
      <c r="B45" s="378"/>
      <c r="C45" s="378"/>
      <c r="D45" s="378"/>
      <c r="E45" s="379"/>
      <c r="F45" s="100">
        <f>SUM(F12:F44)</f>
        <v>381503</v>
      </c>
      <c r="G45" s="99"/>
    </row>
    <row r="47" spans="1:7">
      <c r="A47" s="380" t="s">
        <v>318</v>
      </c>
      <c r="B47" s="380"/>
      <c r="C47" s="380"/>
      <c r="D47" s="380"/>
      <c r="E47" s="380"/>
      <c r="F47" s="380"/>
      <c r="G47" s="380"/>
    </row>
    <row r="50" spans="1:6">
      <c r="A50" s="95" t="s">
        <v>319</v>
      </c>
      <c r="B50" s="101"/>
      <c r="C50" s="101"/>
      <c r="E50" s="102" t="s">
        <v>594</v>
      </c>
    </row>
    <row r="51" spans="1:6" ht="18.75" customHeight="1">
      <c r="A51" s="95" t="s">
        <v>320</v>
      </c>
      <c r="B51" s="381" t="s">
        <v>252</v>
      </c>
      <c r="C51" s="381"/>
      <c r="E51" s="103"/>
    </row>
    <row r="53" spans="1:6">
      <c r="A53" s="95" t="s">
        <v>321</v>
      </c>
      <c r="B53" s="101"/>
      <c r="C53" s="101"/>
      <c r="E53" s="102" t="s">
        <v>595</v>
      </c>
    </row>
    <row r="54" spans="1:6" ht="18.75" customHeight="1">
      <c r="B54" s="381" t="s">
        <v>252</v>
      </c>
      <c r="C54" s="381"/>
      <c r="E54" s="103"/>
    </row>
    <row r="56" spans="1:6">
      <c r="A56" s="95" t="s">
        <v>322</v>
      </c>
      <c r="B56" s="101"/>
      <c r="C56" s="101"/>
      <c r="E56" s="102" t="s">
        <v>595</v>
      </c>
    </row>
    <row r="57" spans="1:6" ht="18.75" customHeight="1">
      <c r="A57" s="95" t="s">
        <v>291</v>
      </c>
      <c r="B57" s="381" t="s">
        <v>252</v>
      </c>
      <c r="C57" s="381"/>
      <c r="E57" s="103"/>
    </row>
    <row r="58" spans="1:6">
      <c r="B58" s="104"/>
      <c r="C58" s="104"/>
      <c r="E58" s="103"/>
    </row>
    <row r="59" spans="1:6" ht="58.5" customHeight="1">
      <c r="E59" s="368"/>
      <c r="F59" s="368"/>
    </row>
  </sheetData>
  <mergeCells count="17">
    <mergeCell ref="B54:C54"/>
    <mergeCell ref="B57:C57"/>
    <mergeCell ref="A14:A15"/>
    <mergeCell ref="G14:G15"/>
    <mergeCell ref="E59:F59"/>
    <mergeCell ref="E1:G1"/>
    <mergeCell ref="A5:G5"/>
    <mergeCell ref="B7:F7"/>
    <mergeCell ref="B8:E8"/>
    <mergeCell ref="A10:A11"/>
    <mergeCell ref="B10:E10"/>
    <mergeCell ref="F10:F11"/>
    <mergeCell ref="G10:G11"/>
    <mergeCell ref="C6:E6"/>
    <mergeCell ref="A45:E45"/>
    <mergeCell ref="A47:G47"/>
    <mergeCell ref="B51:C51"/>
  </mergeCells>
  <pageMargins left="0.51" right="0.16" top="1" bottom="1" header="0.41" footer="0.5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60"/>
  <sheetViews>
    <sheetView view="pageBreakPreview" zoomScale="60" workbookViewId="0">
      <selection activeCell="E12" sqref="E12"/>
    </sheetView>
  </sheetViews>
  <sheetFormatPr defaultRowHeight="18.75"/>
  <cols>
    <col min="1" max="1" width="33.85546875" style="95" customWidth="1"/>
    <col min="2" max="2" width="18" style="95" customWidth="1"/>
    <col min="3" max="3" width="12" style="95" customWidth="1"/>
    <col min="4" max="4" width="13.42578125" style="95" customWidth="1"/>
    <col min="5" max="5" width="23.5703125" style="95" customWidth="1"/>
    <col min="6" max="6" width="19.140625" style="95" customWidth="1"/>
    <col min="7" max="7" width="29.7109375" style="95" customWidth="1"/>
    <col min="8" max="256" width="9.140625" style="95"/>
    <col min="257" max="257" width="33.85546875" style="95" customWidth="1"/>
    <col min="258" max="258" width="18" style="95" customWidth="1"/>
    <col min="259" max="259" width="12" style="95" customWidth="1"/>
    <col min="260" max="260" width="13.42578125" style="95" customWidth="1"/>
    <col min="261" max="261" width="18.140625" style="95" customWidth="1"/>
    <col min="262" max="262" width="19.140625" style="95" customWidth="1"/>
    <col min="263" max="263" width="29.7109375" style="95" customWidth="1"/>
    <col min="264" max="512" width="9.140625" style="95"/>
    <col min="513" max="513" width="33.85546875" style="95" customWidth="1"/>
    <col min="514" max="514" width="18" style="95" customWidth="1"/>
    <col min="515" max="515" width="12" style="95" customWidth="1"/>
    <col min="516" max="516" width="13.42578125" style="95" customWidth="1"/>
    <col min="517" max="517" width="18.140625" style="95" customWidth="1"/>
    <col min="518" max="518" width="19.140625" style="95" customWidth="1"/>
    <col min="519" max="519" width="29.7109375" style="95" customWidth="1"/>
    <col min="520" max="768" width="9.140625" style="95"/>
    <col min="769" max="769" width="33.85546875" style="95" customWidth="1"/>
    <col min="770" max="770" width="18" style="95" customWidth="1"/>
    <col min="771" max="771" width="12" style="95" customWidth="1"/>
    <col min="772" max="772" width="13.42578125" style="95" customWidth="1"/>
    <col min="773" max="773" width="18.140625" style="95" customWidth="1"/>
    <col min="774" max="774" width="19.140625" style="95" customWidth="1"/>
    <col min="775" max="775" width="29.7109375" style="95" customWidth="1"/>
    <col min="776" max="1024" width="9.140625" style="95"/>
    <col min="1025" max="1025" width="33.85546875" style="95" customWidth="1"/>
    <col min="1026" max="1026" width="18" style="95" customWidth="1"/>
    <col min="1027" max="1027" width="12" style="95" customWidth="1"/>
    <col min="1028" max="1028" width="13.42578125" style="95" customWidth="1"/>
    <col min="1029" max="1029" width="18.140625" style="95" customWidth="1"/>
    <col min="1030" max="1030" width="19.140625" style="95" customWidth="1"/>
    <col min="1031" max="1031" width="29.7109375" style="95" customWidth="1"/>
    <col min="1032" max="1280" width="9.140625" style="95"/>
    <col min="1281" max="1281" width="33.85546875" style="95" customWidth="1"/>
    <col min="1282" max="1282" width="18" style="95" customWidth="1"/>
    <col min="1283" max="1283" width="12" style="95" customWidth="1"/>
    <col min="1284" max="1284" width="13.42578125" style="95" customWidth="1"/>
    <col min="1285" max="1285" width="18.140625" style="95" customWidth="1"/>
    <col min="1286" max="1286" width="19.140625" style="95" customWidth="1"/>
    <col min="1287" max="1287" width="29.7109375" style="95" customWidth="1"/>
    <col min="1288" max="1536" width="9.140625" style="95"/>
    <col min="1537" max="1537" width="33.85546875" style="95" customWidth="1"/>
    <col min="1538" max="1538" width="18" style="95" customWidth="1"/>
    <col min="1539" max="1539" width="12" style="95" customWidth="1"/>
    <col min="1540" max="1540" width="13.42578125" style="95" customWidth="1"/>
    <col min="1541" max="1541" width="18.140625" style="95" customWidth="1"/>
    <col min="1542" max="1542" width="19.140625" style="95" customWidth="1"/>
    <col min="1543" max="1543" width="29.7109375" style="95" customWidth="1"/>
    <col min="1544" max="1792" width="9.140625" style="95"/>
    <col min="1793" max="1793" width="33.85546875" style="95" customWidth="1"/>
    <col min="1794" max="1794" width="18" style="95" customWidth="1"/>
    <col min="1795" max="1795" width="12" style="95" customWidth="1"/>
    <col min="1796" max="1796" width="13.42578125" style="95" customWidth="1"/>
    <col min="1797" max="1797" width="18.140625" style="95" customWidth="1"/>
    <col min="1798" max="1798" width="19.140625" style="95" customWidth="1"/>
    <col min="1799" max="1799" width="29.7109375" style="95" customWidth="1"/>
    <col min="1800" max="2048" width="9.140625" style="95"/>
    <col min="2049" max="2049" width="33.85546875" style="95" customWidth="1"/>
    <col min="2050" max="2050" width="18" style="95" customWidth="1"/>
    <col min="2051" max="2051" width="12" style="95" customWidth="1"/>
    <col min="2052" max="2052" width="13.42578125" style="95" customWidth="1"/>
    <col min="2053" max="2053" width="18.140625" style="95" customWidth="1"/>
    <col min="2054" max="2054" width="19.140625" style="95" customWidth="1"/>
    <col min="2055" max="2055" width="29.7109375" style="95" customWidth="1"/>
    <col min="2056" max="2304" width="9.140625" style="95"/>
    <col min="2305" max="2305" width="33.85546875" style="95" customWidth="1"/>
    <col min="2306" max="2306" width="18" style="95" customWidth="1"/>
    <col min="2307" max="2307" width="12" style="95" customWidth="1"/>
    <col min="2308" max="2308" width="13.42578125" style="95" customWidth="1"/>
    <col min="2309" max="2309" width="18.140625" style="95" customWidth="1"/>
    <col min="2310" max="2310" width="19.140625" style="95" customWidth="1"/>
    <col min="2311" max="2311" width="29.7109375" style="95" customWidth="1"/>
    <col min="2312" max="2560" width="9.140625" style="95"/>
    <col min="2561" max="2561" width="33.85546875" style="95" customWidth="1"/>
    <col min="2562" max="2562" width="18" style="95" customWidth="1"/>
    <col min="2563" max="2563" width="12" style="95" customWidth="1"/>
    <col min="2564" max="2564" width="13.42578125" style="95" customWidth="1"/>
    <col min="2565" max="2565" width="18.140625" style="95" customWidth="1"/>
    <col min="2566" max="2566" width="19.140625" style="95" customWidth="1"/>
    <col min="2567" max="2567" width="29.7109375" style="95" customWidth="1"/>
    <col min="2568" max="2816" width="9.140625" style="95"/>
    <col min="2817" max="2817" width="33.85546875" style="95" customWidth="1"/>
    <col min="2818" max="2818" width="18" style="95" customWidth="1"/>
    <col min="2819" max="2819" width="12" style="95" customWidth="1"/>
    <col min="2820" max="2820" width="13.42578125" style="95" customWidth="1"/>
    <col min="2821" max="2821" width="18.140625" style="95" customWidth="1"/>
    <col min="2822" max="2822" width="19.140625" style="95" customWidth="1"/>
    <col min="2823" max="2823" width="29.7109375" style="95" customWidth="1"/>
    <col min="2824" max="3072" width="9.140625" style="95"/>
    <col min="3073" max="3073" width="33.85546875" style="95" customWidth="1"/>
    <col min="3074" max="3074" width="18" style="95" customWidth="1"/>
    <col min="3075" max="3075" width="12" style="95" customWidth="1"/>
    <col min="3076" max="3076" width="13.42578125" style="95" customWidth="1"/>
    <col min="3077" max="3077" width="18.140625" style="95" customWidth="1"/>
    <col min="3078" max="3078" width="19.140625" style="95" customWidth="1"/>
    <col min="3079" max="3079" width="29.7109375" style="95" customWidth="1"/>
    <col min="3080" max="3328" width="9.140625" style="95"/>
    <col min="3329" max="3329" width="33.85546875" style="95" customWidth="1"/>
    <col min="3330" max="3330" width="18" style="95" customWidth="1"/>
    <col min="3331" max="3331" width="12" style="95" customWidth="1"/>
    <col min="3332" max="3332" width="13.42578125" style="95" customWidth="1"/>
    <col min="3333" max="3333" width="18.140625" style="95" customWidth="1"/>
    <col min="3334" max="3334" width="19.140625" style="95" customWidth="1"/>
    <col min="3335" max="3335" width="29.7109375" style="95" customWidth="1"/>
    <col min="3336" max="3584" width="9.140625" style="95"/>
    <col min="3585" max="3585" width="33.85546875" style="95" customWidth="1"/>
    <col min="3586" max="3586" width="18" style="95" customWidth="1"/>
    <col min="3587" max="3587" width="12" style="95" customWidth="1"/>
    <col min="3588" max="3588" width="13.42578125" style="95" customWidth="1"/>
    <col min="3589" max="3589" width="18.140625" style="95" customWidth="1"/>
    <col min="3590" max="3590" width="19.140625" style="95" customWidth="1"/>
    <col min="3591" max="3591" width="29.7109375" style="95" customWidth="1"/>
    <col min="3592" max="3840" width="9.140625" style="95"/>
    <col min="3841" max="3841" width="33.85546875" style="95" customWidth="1"/>
    <col min="3842" max="3842" width="18" style="95" customWidth="1"/>
    <col min="3843" max="3843" width="12" style="95" customWidth="1"/>
    <col min="3844" max="3844" width="13.42578125" style="95" customWidth="1"/>
    <col min="3845" max="3845" width="18.140625" style="95" customWidth="1"/>
    <col min="3846" max="3846" width="19.140625" style="95" customWidth="1"/>
    <col min="3847" max="3847" width="29.7109375" style="95" customWidth="1"/>
    <col min="3848" max="4096" width="9.140625" style="95"/>
    <col min="4097" max="4097" width="33.85546875" style="95" customWidth="1"/>
    <col min="4098" max="4098" width="18" style="95" customWidth="1"/>
    <col min="4099" max="4099" width="12" style="95" customWidth="1"/>
    <col min="4100" max="4100" width="13.42578125" style="95" customWidth="1"/>
    <col min="4101" max="4101" width="18.140625" style="95" customWidth="1"/>
    <col min="4102" max="4102" width="19.140625" style="95" customWidth="1"/>
    <col min="4103" max="4103" width="29.7109375" style="95" customWidth="1"/>
    <col min="4104" max="4352" width="9.140625" style="95"/>
    <col min="4353" max="4353" width="33.85546875" style="95" customWidth="1"/>
    <col min="4354" max="4354" width="18" style="95" customWidth="1"/>
    <col min="4355" max="4355" width="12" style="95" customWidth="1"/>
    <col min="4356" max="4356" width="13.42578125" style="95" customWidth="1"/>
    <col min="4357" max="4357" width="18.140625" style="95" customWidth="1"/>
    <col min="4358" max="4358" width="19.140625" style="95" customWidth="1"/>
    <col min="4359" max="4359" width="29.7109375" style="95" customWidth="1"/>
    <col min="4360" max="4608" width="9.140625" style="95"/>
    <col min="4609" max="4609" width="33.85546875" style="95" customWidth="1"/>
    <col min="4610" max="4610" width="18" style="95" customWidth="1"/>
    <col min="4611" max="4611" width="12" style="95" customWidth="1"/>
    <col min="4612" max="4612" width="13.42578125" style="95" customWidth="1"/>
    <col min="4613" max="4613" width="18.140625" style="95" customWidth="1"/>
    <col min="4614" max="4614" width="19.140625" style="95" customWidth="1"/>
    <col min="4615" max="4615" width="29.7109375" style="95" customWidth="1"/>
    <col min="4616" max="4864" width="9.140625" style="95"/>
    <col min="4865" max="4865" width="33.85546875" style="95" customWidth="1"/>
    <col min="4866" max="4866" width="18" style="95" customWidth="1"/>
    <col min="4867" max="4867" width="12" style="95" customWidth="1"/>
    <col min="4868" max="4868" width="13.42578125" style="95" customWidth="1"/>
    <col min="4869" max="4869" width="18.140625" style="95" customWidth="1"/>
    <col min="4870" max="4870" width="19.140625" style="95" customWidth="1"/>
    <col min="4871" max="4871" width="29.7109375" style="95" customWidth="1"/>
    <col min="4872" max="5120" width="9.140625" style="95"/>
    <col min="5121" max="5121" width="33.85546875" style="95" customWidth="1"/>
    <col min="5122" max="5122" width="18" style="95" customWidth="1"/>
    <col min="5123" max="5123" width="12" style="95" customWidth="1"/>
    <col min="5124" max="5124" width="13.42578125" style="95" customWidth="1"/>
    <col min="5125" max="5125" width="18.140625" style="95" customWidth="1"/>
    <col min="5126" max="5126" width="19.140625" style="95" customWidth="1"/>
    <col min="5127" max="5127" width="29.7109375" style="95" customWidth="1"/>
    <col min="5128" max="5376" width="9.140625" style="95"/>
    <col min="5377" max="5377" width="33.85546875" style="95" customWidth="1"/>
    <col min="5378" max="5378" width="18" style="95" customWidth="1"/>
    <col min="5379" max="5379" width="12" style="95" customWidth="1"/>
    <col min="5380" max="5380" width="13.42578125" style="95" customWidth="1"/>
    <col min="5381" max="5381" width="18.140625" style="95" customWidth="1"/>
    <col min="5382" max="5382" width="19.140625" style="95" customWidth="1"/>
    <col min="5383" max="5383" width="29.7109375" style="95" customWidth="1"/>
    <col min="5384" max="5632" width="9.140625" style="95"/>
    <col min="5633" max="5633" width="33.85546875" style="95" customWidth="1"/>
    <col min="5634" max="5634" width="18" style="95" customWidth="1"/>
    <col min="5635" max="5635" width="12" style="95" customWidth="1"/>
    <col min="5636" max="5636" width="13.42578125" style="95" customWidth="1"/>
    <col min="5637" max="5637" width="18.140625" style="95" customWidth="1"/>
    <col min="5638" max="5638" width="19.140625" style="95" customWidth="1"/>
    <col min="5639" max="5639" width="29.7109375" style="95" customWidth="1"/>
    <col min="5640" max="5888" width="9.140625" style="95"/>
    <col min="5889" max="5889" width="33.85546875" style="95" customWidth="1"/>
    <col min="5890" max="5890" width="18" style="95" customWidth="1"/>
    <col min="5891" max="5891" width="12" style="95" customWidth="1"/>
    <col min="5892" max="5892" width="13.42578125" style="95" customWidth="1"/>
    <col min="5893" max="5893" width="18.140625" style="95" customWidth="1"/>
    <col min="5894" max="5894" width="19.140625" style="95" customWidth="1"/>
    <col min="5895" max="5895" width="29.7109375" style="95" customWidth="1"/>
    <col min="5896" max="6144" width="9.140625" style="95"/>
    <col min="6145" max="6145" width="33.85546875" style="95" customWidth="1"/>
    <col min="6146" max="6146" width="18" style="95" customWidth="1"/>
    <col min="6147" max="6147" width="12" style="95" customWidth="1"/>
    <col min="6148" max="6148" width="13.42578125" style="95" customWidth="1"/>
    <col min="6149" max="6149" width="18.140625" style="95" customWidth="1"/>
    <col min="6150" max="6150" width="19.140625" style="95" customWidth="1"/>
    <col min="6151" max="6151" width="29.7109375" style="95" customWidth="1"/>
    <col min="6152" max="6400" width="9.140625" style="95"/>
    <col min="6401" max="6401" width="33.85546875" style="95" customWidth="1"/>
    <col min="6402" max="6402" width="18" style="95" customWidth="1"/>
    <col min="6403" max="6403" width="12" style="95" customWidth="1"/>
    <col min="6404" max="6404" width="13.42578125" style="95" customWidth="1"/>
    <col min="6405" max="6405" width="18.140625" style="95" customWidth="1"/>
    <col min="6406" max="6406" width="19.140625" style="95" customWidth="1"/>
    <col min="6407" max="6407" width="29.7109375" style="95" customWidth="1"/>
    <col min="6408" max="6656" width="9.140625" style="95"/>
    <col min="6657" max="6657" width="33.85546875" style="95" customWidth="1"/>
    <col min="6658" max="6658" width="18" style="95" customWidth="1"/>
    <col min="6659" max="6659" width="12" style="95" customWidth="1"/>
    <col min="6660" max="6660" width="13.42578125" style="95" customWidth="1"/>
    <col min="6661" max="6661" width="18.140625" style="95" customWidth="1"/>
    <col min="6662" max="6662" width="19.140625" style="95" customWidth="1"/>
    <col min="6663" max="6663" width="29.7109375" style="95" customWidth="1"/>
    <col min="6664" max="6912" width="9.140625" style="95"/>
    <col min="6913" max="6913" width="33.85546875" style="95" customWidth="1"/>
    <col min="6914" max="6914" width="18" style="95" customWidth="1"/>
    <col min="6915" max="6915" width="12" style="95" customWidth="1"/>
    <col min="6916" max="6916" width="13.42578125" style="95" customWidth="1"/>
    <col min="6917" max="6917" width="18.140625" style="95" customWidth="1"/>
    <col min="6918" max="6918" width="19.140625" style="95" customWidth="1"/>
    <col min="6919" max="6919" width="29.7109375" style="95" customWidth="1"/>
    <col min="6920" max="7168" width="9.140625" style="95"/>
    <col min="7169" max="7169" width="33.85546875" style="95" customWidth="1"/>
    <col min="7170" max="7170" width="18" style="95" customWidth="1"/>
    <col min="7171" max="7171" width="12" style="95" customWidth="1"/>
    <col min="7172" max="7172" width="13.42578125" style="95" customWidth="1"/>
    <col min="7173" max="7173" width="18.140625" style="95" customWidth="1"/>
    <col min="7174" max="7174" width="19.140625" style="95" customWidth="1"/>
    <col min="7175" max="7175" width="29.7109375" style="95" customWidth="1"/>
    <col min="7176" max="7424" width="9.140625" style="95"/>
    <col min="7425" max="7425" width="33.85546875" style="95" customWidth="1"/>
    <col min="7426" max="7426" width="18" style="95" customWidth="1"/>
    <col min="7427" max="7427" width="12" style="95" customWidth="1"/>
    <col min="7428" max="7428" width="13.42578125" style="95" customWidth="1"/>
    <col min="7429" max="7429" width="18.140625" style="95" customWidth="1"/>
    <col min="7430" max="7430" width="19.140625" style="95" customWidth="1"/>
    <col min="7431" max="7431" width="29.7109375" style="95" customWidth="1"/>
    <col min="7432" max="7680" width="9.140625" style="95"/>
    <col min="7681" max="7681" width="33.85546875" style="95" customWidth="1"/>
    <col min="7682" max="7682" width="18" style="95" customWidth="1"/>
    <col min="7683" max="7683" width="12" style="95" customWidth="1"/>
    <col min="7684" max="7684" width="13.42578125" style="95" customWidth="1"/>
    <col min="7685" max="7685" width="18.140625" style="95" customWidth="1"/>
    <col min="7686" max="7686" width="19.140625" style="95" customWidth="1"/>
    <col min="7687" max="7687" width="29.7109375" style="95" customWidth="1"/>
    <col min="7688" max="7936" width="9.140625" style="95"/>
    <col min="7937" max="7937" width="33.85546875" style="95" customWidth="1"/>
    <col min="7938" max="7938" width="18" style="95" customWidth="1"/>
    <col min="7939" max="7939" width="12" style="95" customWidth="1"/>
    <col min="7940" max="7940" width="13.42578125" style="95" customWidth="1"/>
    <col min="7941" max="7941" width="18.140625" style="95" customWidth="1"/>
    <col min="7942" max="7942" width="19.140625" style="95" customWidth="1"/>
    <col min="7943" max="7943" width="29.7109375" style="95" customWidth="1"/>
    <col min="7944" max="8192" width="9.140625" style="95"/>
    <col min="8193" max="8193" width="33.85546875" style="95" customWidth="1"/>
    <col min="8194" max="8194" width="18" style="95" customWidth="1"/>
    <col min="8195" max="8195" width="12" style="95" customWidth="1"/>
    <col min="8196" max="8196" width="13.42578125" style="95" customWidth="1"/>
    <col min="8197" max="8197" width="18.140625" style="95" customWidth="1"/>
    <col min="8198" max="8198" width="19.140625" style="95" customWidth="1"/>
    <col min="8199" max="8199" width="29.7109375" style="95" customWidth="1"/>
    <col min="8200" max="8448" width="9.140625" style="95"/>
    <col min="8449" max="8449" width="33.85546875" style="95" customWidth="1"/>
    <col min="8450" max="8450" width="18" style="95" customWidth="1"/>
    <col min="8451" max="8451" width="12" style="95" customWidth="1"/>
    <col min="8452" max="8452" width="13.42578125" style="95" customWidth="1"/>
    <col min="8453" max="8453" width="18.140625" style="95" customWidth="1"/>
    <col min="8454" max="8454" width="19.140625" style="95" customWidth="1"/>
    <col min="8455" max="8455" width="29.7109375" style="95" customWidth="1"/>
    <col min="8456" max="8704" width="9.140625" style="95"/>
    <col min="8705" max="8705" width="33.85546875" style="95" customWidth="1"/>
    <col min="8706" max="8706" width="18" style="95" customWidth="1"/>
    <col min="8707" max="8707" width="12" style="95" customWidth="1"/>
    <col min="8708" max="8708" width="13.42578125" style="95" customWidth="1"/>
    <col min="8709" max="8709" width="18.140625" style="95" customWidth="1"/>
    <col min="8710" max="8710" width="19.140625" style="95" customWidth="1"/>
    <col min="8711" max="8711" width="29.7109375" style="95" customWidth="1"/>
    <col min="8712" max="8960" width="9.140625" style="95"/>
    <col min="8961" max="8961" width="33.85546875" style="95" customWidth="1"/>
    <col min="8962" max="8962" width="18" style="95" customWidth="1"/>
    <col min="8963" max="8963" width="12" style="95" customWidth="1"/>
    <col min="8964" max="8964" width="13.42578125" style="95" customWidth="1"/>
    <col min="8965" max="8965" width="18.140625" style="95" customWidth="1"/>
    <col min="8966" max="8966" width="19.140625" style="95" customWidth="1"/>
    <col min="8967" max="8967" width="29.7109375" style="95" customWidth="1"/>
    <col min="8968" max="9216" width="9.140625" style="95"/>
    <col min="9217" max="9217" width="33.85546875" style="95" customWidth="1"/>
    <col min="9218" max="9218" width="18" style="95" customWidth="1"/>
    <col min="9219" max="9219" width="12" style="95" customWidth="1"/>
    <col min="9220" max="9220" width="13.42578125" style="95" customWidth="1"/>
    <col min="9221" max="9221" width="18.140625" style="95" customWidth="1"/>
    <col min="9222" max="9222" width="19.140625" style="95" customWidth="1"/>
    <col min="9223" max="9223" width="29.7109375" style="95" customWidth="1"/>
    <col min="9224" max="9472" width="9.140625" style="95"/>
    <col min="9473" max="9473" width="33.85546875" style="95" customWidth="1"/>
    <col min="9474" max="9474" width="18" style="95" customWidth="1"/>
    <col min="9475" max="9475" width="12" style="95" customWidth="1"/>
    <col min="9476" max="9476" width="13.42578125" style="95" customWidth="1"/>
    <col min="9477" max="9477" width="18.140625" style="95" customWidth="1"/>
    <col min="9478" max="9478" width="19.140625" style="95" customWidth="1"/>
    <col min="9479" max="9479" width="29.7109375" style="95" customWidth="1"/>
    <col min="9480" max="9728" width="9.140625" style="95"/>
    <col min="9729" max="9729" width="33.85546875" style="95" customWidth="1"/>
    <col min="9730" max="9730" width="18" style="95" customWidth="1"/>
    <col min="9731" max="9731" width="12" style="95" customWidth="1"/>
    <col min="9732" max="9732" width="13.42578125" style="95" customWidth="1"/>
    <col min="9733" max="9733" width="18.140625" style="95" customWidth="1"/>
    <col min="9734" max="9734" width="19.140625" style="95" customWidth="1"/>
    <col min="9735" max="9735" width="29.7109375" style="95" customWidth="1"/>
    <col min="9736" max="9984" width="9.140625" style="95"/>
    <col min="9985" max="9985" width="33.85546875" style="95" customWidth="1"/>
    <col min="9986" max="9986" width="18" style="95" customWidth="1"/>
    <col min="9987" max="9987" width="12" style="95" customWidth="1"/>
    <col min="9988" max="9988" width="13.42578125" style="95" customWidth="1"/>
    <col min="9989" max="9989" width="18.140625" style="95" customWidth="1"/>
    <col min="9990" max="9990" width="19.140625" style="95" customWidth="1"/>
    <col min="9991" max="9991" width="29.7109375" style="95" customWidth="1"/>
    <col min="9992" max="10240" width="9.140625" style="95"/>
    <col min="10241" max="10241" width="33.85546875" style="95" customWidth="1"/>
    <col min="10242" max="10242" width="18" style="95" customWidth="1"/>
    <col min="10243" max="10243" width="12" style="95" customWidth="1"/>
    <col min="10244" max="10244" width="13.42578125" style="95" customWidth="1"/>
    <col min="10245" max="10245" width="18.140625" style="95" customWidth="1"/>
    <col min="10246" max="10246" width="19.140625" style="95" customWidth="1"/>
    <col min="10247" max="10247" width="29.7109375" style="95" customWidth="1"/>
    <col min="10248" max="10496" width="9.140625" style="95"/>
    <col min="10497" max="10497" width="33.85546875" style="95" customWidth="1"/>
    <col min="10498" max="10498" width="18" style="95" customWidth="1"/>
    <col min="10499" max="10499" width="12" style="95" customWidth="1"/>
    <col min="10500" max="10500" width="13.42578125" style="95" customWidth="1"/>
    <col min="10501" max="10501" width="18.140625" style="95" customWidth="1"/>
    <col min="10502" max="10502" width="19.140625" style="95" customWidth="1"/>
    <col min="10503" max="10503" width="29.7109375" style="95" customWidth="1"/>
    <col min="10504" max="10752" width="9.140625" style="95"/>
    <col min="10753" max="10753" width="33.85546875" style="95" customWidth="1"/>
    <col min="10754" max="10754" width="18" style="95" customWidth="1"/>
    <col min="10755" max="10755" width="12" style="95" customWidth="1"/>
    <col min="10756" max="10756" width="13.42578125" style="95" customWidth="1"/>
    <col min="10757" max="10757" width="18.140625" style="95" customWidth="1"/>
    <col min="10758" max="10758" width="19.140625" style="95" customWidth="1"/>
    <col min="10759" max="10759" width="29.7109375" style="95" customWidth="1"/>
    <col min="10760" max="11008" width="9.140625" style="95"/>
    <col min="11009" max="11009" width="33.85546875" style="95" customWidth="1"/>
    <col min="11010" max="11010" width="18" style="95" customWidth="1"/>
    <col min="11011" max="11011" width="12" style="95" customWidth="1"/>
    <col min="11012" max="11012" width="13.42578125" style="95" customWidth="1"/>
    <col min="11013" max="11013" width="18.140625" style="95" customWidth="1"/>
    <col min="11014" max="11014" width="19.140625" style="95" customWidth="1"/>
    <col min="11015" max="11015" width="29.7109375" style="95" customWidth="1"/>
    <col min="11016" max="11264" width="9.140625" style="95"/>
    <col min="11265" max="11265" width="33.85546875" style="95" customWidth="1"/>
    <col min="11266" max="11266" width="18" style="95" customWidth="1"/>
    <col min="11267" max="11267" width="12" style="95" customWidth="1"/>
    <col min="11268" max="11268" width="13.42578125" style="95" customWidth="1"/>
    <col min="11269" max="11269" width="18.140625" style="95" customWidth="1"/>
    <col min="11270" max="11270" width="19.140625" style="95" customWidth="1"/>
    <col min="11271" max="11271" width="29.7109375" style="95" customWidth="1"/>
    <col min="11272" max="11520" width="9.140625" style="95"/>
    <col min="11521" max="11521" width="33.85546875" style="95" customWidth="1"/>
    <col min="11522" max="11522" width="18" style="95" customWidth="1"/>
    <col min="11523" max="11523" width="12" style="95" customWidth="1"/>
    <col min="11524" max="11524" width="13.42578125" style="95" customWidth="1"/>
    <col min="11525" max="11525" width="18.140625" style="95" customWidth="1"/>
    <col min="11526" max="11526" width="19.140625" style="95" customWidth="1"/>
    <col min="11527" max="11527" width="29.7109375" style="95" customWidth="1"/>
    <col min="11528" max="11776" width="9.140625" style="95"/>
    <col min="11777" max="11777" width="33.85546875" style="95" customWidth="1"/>
    <col min="11778" max="11778" width="18" style="95" customWidth="1"/>
    <col min="11779" max="11779" width="12" style="95" customWidth="1"/>
    <col min="11780" max="11780" width="13.42578125" style="95" customWidth="1"/>
    <col min="11781" max="11781" width="18.140625" style="95" customWidth="1"/>
    <col min="11782" max="11782" width="19.140625" style="95" customWidth="1"/>
    <col min="11783" max="11783" width="29.7109375" style="95" customWidth="1"/>
    <col min="11784" max="12032" width="9.140625" style="95"/>
    <col min="12033" max="12033" width="33.85546875" style="95" customWidth="1"/>
    <col min="12034" max="12034" width="18" style="95" customWidth="1"/>
    <col min="12035" max="12035" width="12" style="95" customWidth="1"/>
    <col min="12036" max="12036" width="13.42578125" style="95" customWidth="1"/>
    <col min="12037" max="12037" width="18.140625" style="95" customWidth="1"/>
    <col min="12038" max="12038" width="19.140625" style="95" customWidth="1"/>
    <col min="12039" max="12039" width="29.7109375" style="95" customWidth="1"/>
    <col min="12040" max="12288" width="9.140625" style="95"/>
    <col min="12289" max="12289" width="33.85546875" style="95" customWidth="1"/>
    <col min="12290" max="12290" width="18" style="95" customWidth="1"/>
    <col min="12291" max="12291" width="12" style="95" customWidth="1"/>
    <col min="12292" max="12292" width="13.42578125" style="95" customWidth="1"/>
    <col min="12293" max="12293" width="18.140625" style="95" customWidth="1"/>
    <col min="12294" max="12294" width="19.140625" style="95" customWidth="1"/>
    <col min="12295" max="12295" width="29.7109375" style="95" customWidth="1"/>
    <col min="12296" max="12544" width="9.140625" style="95"/>
    <col min="12545" max="12545" width="33.85546875" style="95" customWidth="1"/>
    <col min="12546" max="12546" width="18" style="95" customWidth="1"/>
    <col min="12547" max="12547" width="12" style="95" customWidth="1"/>
    <col min="12548" max="12548" width="13.42578125" style="95" customWidth="1"/>
    <col min="12549" max="12549" width="18.140625" style="95" customWidth="1"/>
    <col min="12550" max="12550" width="19.140625" style="95" customWidth="1"/>
    <col min="12551" max="12551" width="29.7109375" style="95" customWidth="1"/>
    <col min="12552" max="12800" width="9.140625" style="95"/>
    <col min="12801" max="12801" width="33.85546875" style="95" customWidth="1"/>
    <col min="12802" max="12802" width="18" style="95" customWidth="1"/>
    <col min="12803" max="12803" width="12" style="95" customWidth="1"/>
    <col min="12804" max="12804" width="13.42578125" style="95" customWidth="1"/>
    <col min="12805" max="12805" width="18.140625" style="95" customWidth="1"/>
    <col min="12806" max="12806" width="19.140625" style="95" customWidth="1"/>
    <col min="12807" max="12807" width="29.7109375" style="95" customWidth="1"/>
    <col min="12808" max="13056" width="9.140625" style="95"/>
    <col min="13057" max="13057" width="33.85546875" style="95" customWidth="1"/>
    <col min="13058" max="13058" width="18" style="95" customWidth="1"/>
    <col min="13059" max="13059" width="12" style="95" customWidth="1"/>
    <col min="13060" max="13060" width="13.42578125" style="95" customWidth="1"/>
    <col min="13061" max="13061" width="18.140625" style="95" customWidth="1"/>
    <col min="13062" max="13062" width="19.140625" style="95" customWidth="1"/>
    <col min="13063" max="13063" width="29.7109375" style="95" customWidth="1"/>
    <col min="13064" max="13312" width="9.140625" style="95"/>
    <col min="13313" max="13313" width="33.85546875" style="95" customWidth="1"/>
    <col min="13314" max="13314" width="18" style="95" customWidth="1"/>
    <col min="13315" max="13315" width="12" style="95" customWidth="1"/>
    <col min="13316" max="13316" width="13.42578125" style="95" customWidth="1"/>
    <col min="13317" max="13317" width="18.140625" style="95" customWidth="1"/>
    <col min="13318" max="13318" width="19.140625" style="95" customWidth="1"/>
    <col min="13319" max="13319" width="29.7109375" style="95" customWidth="1"/>
    <col min="13320" max="13568" width="9.140625" style="95"/>
    <col min="13569" max="13569" width="33.85546875" style="95" customWidth="1"/>
    <col min="13570" max="13570" width="18" style="95" customWidth="1"/>
    <col min="13571" max="13571" width="12" style="95" customWidth="1"/>
    <col min="13572" max="13572" width="13.42578125" style="95" customWidth="1"/>
    <col min="13573" max="13573" width="18.140625" style="95" customWidth="1"/>
    <col min="13574" max="13574" width="19.140625" style="95" customWidth="1"/>
    <col min="13575" max="13575" width="29.7109375" style="95" customWidth="1"/>
    <col min="13576" max="13824" width="9.140625" style="95"/>
    <col min="13825" max="13825" width="33.85546875" style="95" customWidth="1"/>
    <col min="13826" max="13826" width="18" style="95" customWidth="1"/>
    <col min="13827" max="13827" width="12" style="95" customWidth="1"/>
    <col min="13828" max="13828" width="13.42578125" style="95" customWidth="1"/>
    <col min="13829" max="13829" width="18.140625" style="95" customWidth="1"/>
    <col min="13830" max="13830" width="19.140625" style="95" customWidth="1"/>
    <col min="13831" max="13831" width="29.7109375" style="95" customWidth="1"/>
    <col min="13832" max="14080" width="9.140625" style="95"/>
    <col min="14081" max="14081" width="33.85546875" style="95" customWidth="1"/>
    <col min="14082" max="14082" width="18" style="95" customWidth="1"/>
    <col min="14083" max="14083" width="12" style="95" customWidth="1"/>
    <col min="14084" max="14084" width="13.42578125" style="95" customWidth="1"/>
    <col min="14085" max="14085" width="18.140625" style="95" customWidth="1"/>
    <col min="14086" max="14086" width="19.140625" style="95" customWidth="1"/>
    <col min="14087" max="14087" width="29.7109375" style="95" customWidth="1"/>
    <col min="14088" max="14336" width="9.140625" style="95"/>
    <col min="14337" max="14337" width="33.85546875" style="95" customWidth="1"/>
    <col min="14338" max="14338" width="18" style="95" customWidth="1"/>
    <col min="14339" max="14339" width="12" style="95" customWidth="1"/>
    <col min="14340" max="14340" width="13.42578125" style="95" customWidth="1"/>
    <col min="14341" max="14341" width="18.140625" style="95" customWidth="1"/>
    <col min="14342" max="14342" width="19.140625" style="95" customWidth="1"/>
    <col min="14343" max="14343" width="29.7109375" style="95" customWidth="1"/>
    <col min="14344" max="14592" width="9.140625" style="95"/>
    <col min="14593" max="14593" width="33.85546875" style="95" customWidth="1"/>
    <col min="14594" max="14594" width="18" style="95" customWidth="1"/>
    <col min="14595" max="14595" width="12" style="95" customWidth="1"/>
    <col min="14596" max="14596" width="13.42578125" style="95" customWidth="1"/>
    <col min="14597" max="14597" width="18.140625" style="95" customWidth="1"/>
    <col min="14598" max="14598" width="19.140625" style="95" customWidth="1"/>
    <col min="14599" max="14599" width="29.7109375" style="95" customWidth="1"/>
    <col min="14600" max="14848" width="9.140625" style="95"/>
    <col min="14849" max="14849" width="33.85546875" style="95" customWidth="1"/>
    <col min="14850" max="14850" width="18" style="95" customWidth="1"/>
    <col min="14851" max="14851" width="12" style="95" customWidth="1"/>
    <col min="14852" max="14852" width="13.42578125" style="95" customWidth="1"/>
    <col min="14853" max="14853" width="18.140625" style="95" customWidth="1"/>
    <col min="14854" max="14854" width="19.140625" style="95" customWidth="1"/>
    <col min="14855" max="14855" width="29.7109375" style="95" customWidth="1"/>
    <col min="14856" max="15104" width="9.140625" style="95"/>
    <col min="15105" max="15105" width="33.85546875" style="95" customWidth="1"/>
    <col min="15106" max="15106" width="18" style="95" customWidth="1"/>
    <col min="15107" max="15107" width="12" style="95" customWidth="1"/>
    <col min="15108" max="15108" width="13.42578125" style="95" customWidth="1"/>
    <col min="15109" max="15109" width="18.140625" style="95" customWidth="1"/>
    <col min="15110" max="15110" width="19.140625" style="95" customWidth="1"/>
    <col min="15111" max="15111" width="29.7109375" style="95" customWidth="1"/>
    <col min="15112" max="15360" width="9.140625" style="95"/>
    <col min="15361" max="15361" width="33.85546875" style="95" customWidth="1"/>
    <col min="15362" max="15362" width="18" style="95" customWidth="1"/>
    <col min="15363" max="15363" width="12" style="95" customWidth="1"/>
    <col min="15364" max="15364" width="13.42578125" style="95" customWidth="1"/>
    <col min="15365" max="15365" width="18.140625" style="95" customWidth="1"/>
    <col min="15366" max="15366" width="19.140625" style="95" customWidth="1"/>
    <col min="15367" max="15367" width="29.7109375" style="95" customWidth="1"/>
    <col min="15368" max="15616" width="9.140625" style="95"/>
    <col min="15617" max="15617" width="33.85546875" style="95" customWidth="1"/>
    <col min="15618" max="15618" width="18" style="95" customWidth="1"/>
    <col min="15619" max="15619" width="12" style="95" customWidth="1"/>
    <col min="15620" max="15620" width="13.42578125" style="95" customWidth="1"/>
    <col min="15621" max="15621" width="18.140625" style="95" customWidth="1"/>
    <col min="15622" max="15622" width="19.140625" style="95" customWidth="1"/>
    <col min="15623" max="15623" width="29.7109375" style="95" customWidth="1"/>
    <col min="15624" max="15872" width="9.140625" style="95"/>
    <col min="15873" max="15873" width="33.85546875" style="95" customWidth="1"/>
    <col min="15874" max="15874" width="18" style="95" customWidth="1"/>
    <col min="15875" max="15875" width="12" style="95" customWidth="1"/>
    <col min="15876" max="15876" width="13.42578125" style="95" customWidth="1"/>
    <col min="15877" max="15877" width="18.140625" style="95" customWidth="1"/>
    <col min="15878" max="15878" width="19.140625" style="95" customWidth="1"/>
    <col min="15879" max="15879" width="29.7109375" style="95" customWidth="1"/>
    <col min="15880" max="16128" width="9.140625" style="95"/>
    <col min="16129" max="16129" width="33.85546875" style="95" customWidth="1"/>
    <col min="16130" max="16130" width="18" style="95" customWidth="1"/>
    <col min="16131" max="16131" width="12" style="95" customWidth="1"/>
    <col min="16132" max="16132" width="13.42578125" style="95" customWidth="1"/>
    <col min="16133" max="16133" width="18.140625" style="95" customWidth="1"/>
    <col min="16134" max="16134" width="19.140625" style="95" customWidth="1"/>
    <col min="16135" max="16135" width="29.7109375" style="95" customWidth="1"/>
    <col min="16136" max="16384" width="9.140625" style="95"/>
  </cols>
  <sheetData>
    <row r="1" spans="1:7">
      <c r="E1" s="367" t="s">
        <v>325</v>
      </c>
      <c r="F1" s="367"/>
      <c r="G1" s="367"/>
    </row>
    <row r="4" spans="1:7">
      <c r="A4" s="94"/>
      <c r="B4" s="94"/>
      <c r="C4" s="94"/>
      <c r="D4" s="94" t="s">
        <v>306</v>
      </c>
      <c r="E4" s="94"/>
      <c r="F4" s="94"/>
      <c r="G4" s="94"/>
    </row>
    <row r="5" spans="1:7">
      <c r="A5" s="369" t="s">
        <v>307</v>
      </c>
      <c r="B5" s="369"/>
      <c r="C5" s="369"/>
      <c r="D5" s="369"/>
      <c r="E5" s="369"/>
      <c r="F5" s="369"/>
      <c r="G5" s="369"/>
    </row>
    <row r="6" spans="1:7" ht="18.75" customHeight="1">
      <c r="A6" s="172"/>
      <c r="B6" s="172"/>
      <c r="C6" s="369" t="s">
        <v>611</v>
      </c>
      <c r="D6" s="369"/>
      <c r="E6" s="369"/>
      <c r="F6" s="172"/>
      <c r="G6" s="172"/>
    </row>
    <row r="7" spans="1:7">
      <c r="A7" s="171"/>
      <c r="B7" s="370" t="s">
        <v>602</v>
      </c>
      <c r="C7" s="370"/>
      <c r="D7" s="370"/>
      <c r="E7" s="370"/>
      <c r="F7" s="370"/>
      <c r="G7" s="171"/>
    </row>
    <row r="8" spans="1:7" ht="19.5" customHeight="1">
      <c r="A8" s="171"/>
      <c r="B8" s="371" t="s">
        <v>308</v>
      </c>
      <c r="C8" s="371"/>
      <c r="D8" s="371"/>
      <c r="E8" s="371"/>
      <c r="F8" s="171"/>
      <c r="G8" s="171"/>
    </row>
    <row r="10" spans="1:7" ht="34.5" customHeight="1">
      <c r="A10" s="372" t="s">
        <v>309</v>
      </c>
      <c r="B10" s="374" t="s">
        <v>310</v>
      </c>
      <c r="C10" s="375"/>
      <c r="D10" s="375"/>
      <c r="E10" s="376"/>
      <c r="F10" s="372" t="s">
        <v>311</v>
      </c>
      <c r="G10" s="372" t="s">
        <v>312</v>
      </c>
    </row>
    <row r="11" spans="1:7" ht="37.5">
      <c r="A11" s="373"/>
      <c r="B11" s="98" t="s">
        <v>313</v>
      </c>
      <c r="C11" s="98" t="s">
        <v>314</v>
      </c>
      <c r="D11" s="98" t="s">
        <v>315</v>
      </c>
      <c r="E11" s="98" t="s">
        <v>316</v>
      </c>
      <c r="F11" s="373"/>
      <c r="G11" s="373"/>
    </row>
    <row r="12" spans="1:7" ht="72.75" customHeight="1">
      <c r="A12" s="173" t="s">
        <v>603</v>
      </c>
      <c r="B12" s="99"/>
      <c r="C12" s="99">
        <v>111</v>
      </c>
      <c r="D12" s="99">
        <v>211</v>
      </c>
      <c r="E12" s="168"/>
      <c r="F12" s="176">
        <v>35100</v>
      </c>
      <c r="G12" s="99" t="s">
        <v>610</v>
      </c>
    </row>
    <row r="13" spans="1:7" ht="72.75" customHeight="1">
      <c r="A13" s="173" t="s">
        <v>609</v>
      </c>
      <c r="B13" s="99"/>
      <c r="C13" s="99">
        <v>119</v>
      </c>
      <c r="D13" s="99">
        <v>213</v>
      </c>
      <c r="E13" s="175"/>
      <c r="F13" s="176">
        <v>10600</v>
      </c>
      <c r="G13" s="99" t="s">
        <v>610</v>
      </c>
    </row>
    <row r="14" spans="1:7" ht="37.5">
      <c r="A14" s="173" t="s">
        <v>605</v>
      </c>
      <c r="B14" s="99"/>
      <c r="C14" s="99">
        <v>851</v>
      </c>
      <c r="D14" s="99">
        <v>290</v>
      </c>
      <c r="F14" s="176">
        <v>3652</v>
      </c>
      <c r="G14" s="99" t="s">
        <v>593</v>
      </c>
    </row>
    <row r="15" spans="1:7" ht="56.25">
      <c r="A15" s="173" t="s">
        <v>606</v>
      </c>
      <c r="B15" s="99"/>
      <c r="C15" s="99">
        <v>244</v>
      </c>
      <c r="D15" s="99">
        <v>255</v>
      </c>
      <c r="E15" s="99"/>
      <c r="F15" s="100">
        <v>-3652</v>
      </c>
      <c r="G15" s="99" t="s">
        <v>593</v>
      </c>
    </row>
    <row r="16" spans="1:7">
      <c r="A16" s="99"/>
      <c r="B16" s="99"/>
      <c r="C16" s="99"/>
      <c r="D16" s="99"/>
      <c r="E16" s="99"/>
      <c r="F16" s="100"/>
      <c r="G16" s="99"/>
    </row>
    <row r="17" spans="1:7">
      <c r="A17" s="99"/>
      <c r="B17" s="99"/>
      <c r="C17" s="99"/>
      <c r="D17" s="99"/>
      <c r="E17" s="99"/>
      <c r="F17" s="100"/>
      <c r="G17" s="99"/>
    </row>
    <row r="18" spans="1:7">
      <c r="A18" s="99"/>
      <c r="B18" s="99"/>
      <c r="C18" s="99"/>
      <c r="D18" s="99"/>
      <c r="E18" s="99"/>
      <c r="F18" s="100"/>
      <c r="G18" s="99"/>
    </row>
    <row r="19" spans="1:7">
      <c r="A19" s="99"/>
      <c r="B19" s="99"/>
      <c r="C19" s="99"/>
      <c r="D19" s="99"/>
      <c r="E19" s="99"/>
      <c r="F19" s="100"/>
      <c r="G19" s="99"/>
    </row>
    <row r="20" spans="1:7">
      <c r="A20" s="99"/>
      <c r="B20" s="99"/>
      <c r="C20" s="99"/>
      <c r="D20" s="99"/>
      <c r="E20" s="99"/>
      <c r="F20" s="100"/>
      <c r="G20" s="99"/>
    </row>
    <row r="21" spans="1:7">
      <c r="A21" s="99"/>
      <c r="B21" s="99"/>
      <c r="C21" s="99"/>
      <c r="D21" s="99"/>
      <c r="E21" s="99"/>
      <c r="F21" s="100"/>
      <c r="G21" s="99"/>
    </row>
    <row r="22" spans="1:7">
      <c r="A22" s="99"/>
      <c r="B22" s="99"/>
      <c r="C22" s="99"/>
      <c r="D22" s="99"/>
      <c r="E22" s="99"/>
      <c r="F22" s="100"/>
      <c r="G22" s="99"/>
    </row>
    <row r="23" spans="1:7">
      <c r="A23" s="99"/>
      <c r="B23" s="99"/>
      <c r="C23" s="99"/>
      <c r="D23" s="99"/>
      <c r="E23" s="99"/>
      <c r="F23" s="100"/>
      <c r="G23" s="99"/>
    </row>
    <row r="24" spans="1:7">
      <c r="A24" s="99"/>
      <c r="B24" s="99"/>
      <c r="C24" s="99"/>
      <c r="D24" s="99"/>
      <c r="E24" s="99"/>
      <c r="F24" s="100"/>
      <c r="G24" s="99"/>
    </row>
    <row r="25" spans="1:7">
      <c r="A25" s="99"/>
      <c r="B25" s="99"/>
      <c r="C25" s="99"/>
      <c r="D25" s="99"/>
      <c r="E25" s="99"/>
      <c r="F25" s="100"/>
      <c r="G25" s="99"/>
    </row>
    <row r="26" spans="1:7">
      <c r="A26" s="99"/>
      <c r="B26" s="99"/>
      <c r="C26" s="99"/>
      <c r="D26" s="99"/>
      <c r="E26" s="99"/>
      <c r="F26" s="100"/>
      <c r="G26" s="99"/>
    </row>
    <row r="27" spans="1:7">
      <c r="A27" s="99"/>
      <c r="B27" s="99"/>
      <c r="C27" s="99"/>
      <c r="D27" s="99"/>
      <c r="E27" s="99"/>
      <c r="F27" s="100"/>
      <c r="G27" s="99"/>
    </row>
    <row r="28" spans="1:7">
      <c r="A28" s="99"/>
      <c r="B28" s="99"/>
      <c r="C28" s="99"/>
      <c r="D28" s="99"/>
      <c r="E28" s="99"/>
      <c r="F28" s="100"/>
      <c r="G28" s="99"/>
    </row>
    <row r="29" spans="1:7">
      <c r="A29" s="99"/>
      <c r="B29" s="99"/>
      <c r="C29" s="99"/>
      <c r="D29" s="99"/>
      <c r="E29" s="99"/>
      <c r="F29" s="100"/>
      <c r="G29" s="99"/>
    </row>
    <row r="30" spans="1:7">
      <c r="A30" s="99"/>
      <c r="B30" s="99"/>
      <c r="C30" s="99"/>
      <c r="D30" s="99"/>
      <c r="E30" s="99"/>
      <c r="F30" s="100"/>
      <c r="G30" s="99"/>
    </row>
    <row r="31" spans="1:7">
      <c r="A31" s="99"/>
      <c r="B31" s="99"/>
      <c r="C31" s="99"/>
      <c r="D31" s="99"/>
      <c r="E31" s="99"/>
      <c r="F31" s="100"/>
      <c r="G31" s="99"/>
    </row>
    <row r="32" spans="1:7">
      <c r="A32" s="99"/>
      <c r="B32" s="99"/>
      <c r="C32" s="99"/>
      <c r="D32" s="99"/>
      <c r="E32" s="99"/>
      <c r="F32" s="100"/>
      <c r="G32" s="99"/>
    </row>
    <row r="33" spans="1:7">
      <c r="A33" s="99"/>
      <c r="B33" s="99"/>
      <c r="C33" s="99"/>
      <c r="D33" s="99"/>
      <c r="E33" s="99"/>
      <c r="F33" s="100"/>
      <c r="G33" s="99"/>
    </row>
    <row r="34" spans="1:7">
      <c r="A34" s="99"/>
      <c r="B34" s="99"/>
      <c r="C34" s="99"/>
      <c r="D34" s="99"/>
      <c r="E34" s="99"/>
      <c r="F34" s="100"/>
      <c r="G34" s="99"/>
    </row>
    <row r="35" spans="1:7">
      <c r="A35" s="99"/>
      <c r="B35" s="99"/>
      <c r="C35" s="99"/>
      <c r="D35" s="99"/>
      <c r="E35" s="99"/>
      <c r="F35" s="100"/>
      <c r="G35" s="99"/>
    </row>
    <row r="36" spans="1:7">
      <c r="A36" s="99"/>
      <c r="B36" s="99"/>
      <c r="C36" s="99"/>
      <c r="D36" s="99"/>
      <c r="E36" s="99"/>
      <c r="F36" s="100"/>
      <c r="G36" s="99"/>
    </row>
    <row r="37" spans="1:7">
      <c r="A37" s="99"/>
      <c r="B37" s="99"/>
      <c r="C37" s="99"/>
      <c r="D37" s="99"/>
      <c r="E37" s="99"/>
      <c r="F37" s="100"/>
      <c r="G37" s="99"/>
    </row>
    <row r="38" spans="1:7">
      <c r="A38" s="99"/>
      <c r="B38" s="99"/>
      <c r="C38" s="99"/>
      <c r="D38" s="99"/>
      <c r="E38" s="99"/>
      <c r="F38" s="100"/>
      <c r="G38" s="99"/>
    </row>
    <row r="39" spans="1:7">
      <c r="A39" s="99"/>
      <c r="B39" s="99"/>
      <c r="C39" s="99"/>
      <c r="D39" s="99"/>
      <c r="E39" s="99"/>
      <c r="F39" s="100"/>
      <c r="G39" s="99"/>
    </row>
    <row r="40" spans="1:7">
      <c r="A40" s="99"/>
      <c r="B40" s="99"/>
      <c r="C40" s="99"/>
      <c r="D40" s="99"/>
      <c r="E40" s="99"/>
      <c r="F40" s="100"/>
      <c r="G40" s="99"/>
    </row>
    <row r="41" spans="1:7">
      <c r="A41" s="99"/>
      <c r="B41" s="99"/>
      <c r="C41" s="99"/>
      <c r="D41" s="99"/>
      <c r="E41" s="99"/>
      <c r="F41" s="100"/>
      <c r="G41" s="99"/>
    </row>
    <row r="42" spans="1:7">
      <c r="A42" s="99"/>
      <c r="B42" s="99"/>
      <c r="C42" s="99"/>
      <c r="D42" s="99"/>
      <c r="E42" s="99"/>
      <c r="F42" s="100"/>
      <c r="G42" s="99"/>
    </row>
    <row r="43" spans="1:7">
      <c r="A43" s="99"/>
      <c r="B43" s="99"/>
      <c r="C43" s="99"/>
      <c r="D43" s="99"/>
      <c r="E43" s="99"/>
      <c r="F43" s="100"/>
      <c r="G43" s="99"/>
    </row>
    <row r="44" spans="1:7">
      <c r="A44" s="99"/>
      <c r="B44" s="99"/>
      <c r="C44" s="99"/>
      <c r="D44" s="99"/>
      <c r="E44" s="99"/>
      <c r="F44" s="100"/>
      <c r="G44" s="99"/>
    </row>
    <row r="45" spans="1:7">
      <c r="A45" s="99"/>
      <c r="B45" s="99"/>
      <c r="C45" s="99"/>
      <c r="D45" s="99"/>
      <c r="E45" s="99"/>
      <c r="F45" s="100"/>
      <c r="G45" s="99"/>
    </row>
    <row r="46" spans="1:7">
      <c r="A46" s="377" t="s">
        <v>317</v>
      </c>
      <c r="B46" s="378"/>
      <c r="C46" s="378"/>
      <c r="D46" s="378"/>
      <c r="E46" s="379"/>
      <c r="F46" s="100">
        <f>SUM(F12:F45)</f>
        <v>45700</v>
      </c>
      <c r="G46" s="99"/>
    </row>
    <row r="48" spans="1:7">
      <c r="A48" s="380" t="s">
        <v>318</v>
      </c>
      <c r="B48" s="380"/>
      <c r="C48" s="380"/>
      <c r="D48" s="380"/>
      <c r="E48" s="380"/>
      <c r="F48" s="380"/>
      <c r="G48" s="380"/>
    </row>
    <row r="51" spans="1:6">
      <c r="A51" s="95" t="s">
        <v>319</v>
      </c>
      <c r="B51" s="101"/>
      <c r="C51" s="101"/>
      <c r="E51" s="102" t="s">
        <v>594</v>
      </c>
    </row>
    <row r="52" spans="1:6" ht="18.75" customHeight="1">
      <c r="A52" s="95" t="s">
        <v>320</v>
      </c>
      <c r="B52" s="381" t="s">
        <v>252</v>
      </c>
      <c r="C52" s="381"/>
      <c r="E52" s="103"/>
    </row>
    <row r="54" spans="1:6">
      <c r="A54" s="95" t="s">
        <v>321</v>
      </c>
      <c r="B54" s="101"/>
      <c r="C54" s="101"/>
      <c r="E54" s="102" t="s">
        <v>595</v>
      </c>
    </row>
    <row r="55" spans="1:6" ht="18.75" customHeight="1">
      <c r="B55" s="381" t="s">
        <v>252</v>
      </c>
      <c r="C55" s="381"/>
      <c r="E55" s="103"/>
    </row>
    <row r="57" spans="1:6">
      <c r="A57" s="95" t="s">
        <v>322</v>
      </c>
      <c r="B57" s="101"/>
      <c r="C57" s="101"/>
      <c r="E57" s="102" t="s">
        <v>595</v>
      </c>
    </row>
    <row r="58" spans="1:6" ht="18.75" customHeight="1">
      <c r="A58" s="95" t="s">
        <v>291</v>
      </c>
      <c r="B58" s="381" t="s">
        <v>252</v>
      </c>
      <c r="C58" s="381"/>
      <c r="E58" s="103"/>
    </row>
    <row r="59" spans="1:6">
      <c r="B59" s="104"/>
      <c r="C59" s="104"/>
      <c r="E59" s="103"/>
    </row>
    <row r="60" spans="1:6" ht="58.5" customHeight="1">
      <c r="E60" s="368"/>
      <c r="F60" s="368"/>
    </row>
  </sheetData>
  <mergeCells count="15">
    <mergeCell ref="E60:F60"/>
    <mergeCell ref="E1:G1"/>
    <mergeCell ref="A5:G5"/>
    <mergeCell ref="B7:F7"/>
    <mergeCell ref="B8:E8"/>
    <mergeCell ref="A10:A11"/>
    <mergeCell ref="B10:E10"/>
    <mergeCell ref="F10:F11"/>
    <mergeCell ref="G10:G11"/>
    <mergeCell ref="A46:E46"/>
    <mergeCell ref="A48:G48"/>
    <mergeCell ref="B52:C52"/>
    <mergeCell ref="B55:C55"/>
    <mergeCell ref="B58:C58"/>
    <mergeCell ref="C6:E6"/>
  </mergeCells>
  <pageMargins left="0.51" right="0.16" top="1" bottom="1" header="0.41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O45"/>
  <sheetViews>
    <sheetView view="pageBreakPreview" topLeftCell="A13" zoomScaleSheetLayoutView="100" workbookViewId="0">
      <selection activeCell="DY36" sqref="DY36:EO36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86" width="0.85546875" style="106"/>
    <col min="87" max="87" width="3.7109375" style="106" bestFit="1" customWidth="1"/>
    <col min="88" max="135" width="0.85546875" style="106"/>
    <col min="136" max="136" width="2" style="106" bestFit="1" customWidth="1"/>
    <col min="137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6" ht="20.25" customHeight="1"/>
    <row r="2" spans="1:146" ht="22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CI2" s="303" t="s">
        <v>490</v>
      </c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</row>
    <row r="3" spans="1:146" s="108" customFormat="1" ht="15.75">
      <c r="A3" s="134" t="s">
        <v>434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8"/>
    </row>
    <row r="4" spans="1:146" ht="12.75" customHeight="1">
      <c r="O4" s="304" t="str">
        <f>план!C21</f>
        <v>муниципальное бюджетное учреждение дополнительного образования "Детская школа искуств № 28"</v>
      </c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6"/>
    </row>
    <row r="5" spans="1:146" s="108" customFormat="1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8"/>
    </row>
    <row r="6" spans="1:146" s="151" customFormat="1" ht="15">
      <c r="A6" s="244" t="s">
        <v>327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80" t="s">
        <v>7</v>
      </c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</row>
    <row r="7" spans="1:146" s="151" customFormat="1" ht="19.5" customHeight="1">
      <c r="A7" s="305" t="s">
        <v>491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</row>
    <row r="8" spans="1:146" s="151" customFormat="1" ht="15">
      <c r="A8" s="143" t="s">
        <v>494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144"/>
      <c r="Z8" s="144"/>
      <c r="AA8" s="144"/>
      <c r="AB8" s="144"/>
      <c r="AC8" s="144"/>
      <c r="AD8" s="144"/>
      <c r="AE8" s="301" t="s">
        <v>588</v>
      </c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</row>
    <row r="9" spans="1:146" s="109" customFormat="1" ht="10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</row>
    <row r="10" spans="1:146" s="153" customFormat="1" ht="45" customHeight="1">
      <c r="A10" s="291" t="s">
        <v>329</v>
      </c>
      <c r="B10" s="292"/>
      <c r="C10" s="292"/>
      <c r="D10" s="292"/>
      <c r="E10" s="292"/>
      <c r="F10" s="293"/>
      <c r="G10" s="291" t="s">
        <v>492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91" t="s">
        <v>493</v>
      </c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3"/>
      <c r="BD10" s="291" t="s">
        <v>426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3"/>
      <c r="BT10" s="294" t="s">
        <v>341</v>
      </c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6"/>
    </row>
    <row r="11" spans="1:146" s="114" customFormat="1">
      <c r="A11" s="297">
        <v>1</v>
      </c>
      <c r="B11" s="297"/>
      <c r="C11" s="297"/>
      <c r="D11" s="297"/>
      <c r="E11" s="297"/>
      <c r="F11" s="297"/>
      <c r="G11" s="297">
        <v>2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>
        <v>3</v>
      </c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>
        <v>4</v>
      </c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8">
        <v>5</v>
      </c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300"/>
    </row>
    <row r="12" spans="1:146" s="115" customFormat="1" ht="15" customHeight="1">
      <c r="A12" s="281"/>
      <c r="B12" s="281"/>
      <c r="C12" s="281"/>
      <c r="D12" s="281"/>
      <c r="E12" s="281"/>
      <c r="F12" s="281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4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6"/>
    </row>
    <row r="13" spans="1:146" s="115" customFormat="1" ht="15" customHeight="1">
      <c r="A13" s="281"/>
      <c r="B13" s="281"/>
      <c r="C13" s="281"/>
      <c r="D13" s="281"/>
      <c r="E13" s="281"/>
      <c r="F13" s="281"/>
      <c r="G13" s="287" t="s">
        <v>336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3" t="s">
        <v>293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293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4">
        <f>SUM(BT12)</f>
        <v>0</v>
      </c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46" s="115" customFormat="1" ht="15" customHeight="1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33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pans="1:146" s="151" customFormat="1" ht="15">
      <c r="A15" s="143" t="s">
        <v>494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/>
      <c r="Y15" s="144"/>
      <c r="Z15" s="144"/>
      <c r="AA15" s="144"/>
      <c r="AB15" s="144"/>
      <c r="AC15" s="144"/>
      <c r="AD15" s="144"/>
      <c r="AE15" s="301" t="s">
        <v>589</v>
      </c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</row>
    <row r="16" spans="1:146" s="109" customFormat="1" ht="10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</row>
    <row r="17" spans="1:145" s="153" customFormat="1" ht="45" customHeight="1">
      <c r="A17" s="291" t="s">
        <v>329</v>
      </c>
      <c r="B17" s="292"/>
      <c r="C17" s="292"/>
      <c r="D17" s="292"/>
      <c r="E17" s="292"/>
      <c r="F17" s="293"/>
      <c r="G17" s="291" t="s">
        <v>492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3"/>
      <c r="AE17" s="291" t="s">
        <v>493</v>
      </c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3"/>
      <c r="BD17" s="291" t="s">
        <v>426</v>
      </c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3"/>
      <c r="BT17" s="294" t="s">
        <v>341</v>
      </c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6"/>
    </row>
    <row r="18" spans="1:145" s="114" customFormat="1">
      <c r="A18" s="297">
        <v>1</v>
      </c>
      <c r="B18" s="297"/>
      <c r="C18" s="297"/>
      <c r="D18" s="297"/>
      <c r="E18" s="297"/>
      <c r="F18" s="297"/>
      <c r="G18" s="297">
        <v>2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>
        <v>3</v>
      </c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>
        <v>4</v>
      </c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8">
        <v>5</v>
      </c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0"/>
    </row>
    <row r="19" spans="1:145" s="115" customFormat="1" ht="15" customHeight="1">
      <c r="A19" s="281" t="s">
        <v>141</v>
      </c>
      <c r="B19" s="281"/>
      <c r="C19" s="281"/>
      <c r="D19" s="281"/>
      <c r="E19" s="281"/>
      <c r="F19" s="281"/>
      <c r="G19" s="282" t="s">
        <v>580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3" t="s">
        <v>581</v>
      </c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>
        <v>2</v>
      </c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4">
        <v>1114134.58</v>
      </c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6"/>
    </row>
    <row r="20" spans="1:145" s="115" customFormat="1" ht="15" customHeight="1">
      <c r="A20" s="281"/>
      <c r="B20" s="281"/>
      <c r="C20" s="281"/>
      <c r="D20" s="281"/>
      <c r="E20" s="281"/>
      <c r="F20" s="281"/>
      <c r="G20" s="287" t="s">
        <v>336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8"/>
      <c r="AE20" s="283" t="s">
        <v>293</v>
      </c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 t="s">
        <v>293</v>
      </c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4">
        <f>SUM(BT19)</f>
        <v>1114134.58</v>
      </c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90"/>
    </row>
    <row r="21" spans="1:145" s="115" customFormat="1" ht="15" customHeight="1">
      <c r="A21" s="117"/>
      <c r="B21" s="117"/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33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45" s="109" customFormat="1" ht="15">
      <c r="A22" s="223" t="s">
        <v>433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</row>
    <row r="23" spans="1:145" ht="6" customHeight="1"/>
    <row r="24" spans="1:145" s="151" customFormat="1" ht="15">
      <c r="A24" s="151" t="s">
        <v>326</v>
      </c>
      <c r="X24" s="238" t="s">
        <v>528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</row>
    <row r="25" spans="1:145" s="151" customFormat="1" ht="24" customHeight="1"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1:145" s="151" customFormat="1" ht="15">
      <c r="A26" s="244" t="s">
        <v>327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80" t="s">
        <v>539</v>
      </c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</row>
    <row r="27" spans="1:145" ht="9.75" customHeight="1"/>
    <row r="28" spans="1:145" s="109" customFormat="1" ht="15">
      <c r="A28" s="223" t="s">
        <v>328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</row>
    <row r="29" spans="1:145" ht="10.5" customHeight="1"/>
    <row r="30" spans="1:145" s="153" customFormat="1" ht="13.5" customHeight="1">
      <c r="A30" s="201" t="s">
        <v>329</v>
      </c>
      <c r="B30" s="202"/>
      <c r="C30" s="202"/>
      <c r="D30" s="202"/>
      <c r="E30" s="202"/>
      <c r="F30" s="203"/>
      <c r="G30" s="201" t="s">
        <v>330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Y30" s="201" t="s">
        <v>497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3"/>
      <c r="AO30" s="234" t="s">
        <v>430</v>
      </c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6"/>
      <c r="CR30" s="201" t="s">
        <v>331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 t="s">
        <v>431</v>
      </c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 t="s">
        <v>432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3"/>
    </row>
    <row r="31" spans="1:145" s="153" customFormat="1" ht="13.5" customHeight="1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5"/>
      <c r="Y31" s="273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5"/>
      <c r="AO31" s="234" t="s">
        <v>332</v>
      </c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73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5"/>
      <c r="DH31" s="273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273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5"/>
    </row>
    <row r="32" spans="1:145" s="153" customFormat="1" ht="39.75" customHeight="1">
      <c r="A32" s="276"/>
      <c r="B32" s="277"/>
      <c r="C32" s="277"/>
      <c r="D32" s="277"/>
      <c r="E32" s="277"/>
      <c r="F32" s="278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8"/>
      <c r="Y32" s="276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8"/>
      <c r="AO32" s="279" t="s">
        <v>333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 t="s">
        <v>334</v>
      </c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 t="s">
        <v>335</v>
      </c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6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8"/>
      <c r="DH32" s="276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276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8"/>
    </row>
    <row r="33" spans="1:171" s="114" customFormat="1">
      <c r="A33" s="204">
        <v>1</v>
      </c>
      <c r="B33" s="204"/>
      <c r="C33" s="204"/>
      <c r="D33" s="204"/>
      <c r="E33" s="204"/>
      <c r="F33" s="204"/>
      <c r="G33" s="204">
        <v>2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>
        <v>3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>
        <v>4</v>
      </c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>
        <v>5</v>
      </c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>
        <v>6</v>
      </c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>
        <v>7</v>
      </c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>
        <v>8</v>
      </c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>
        <v>9</v>
      </c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</row>
    <row r="34" spans="1:171" s="115" customFormat="1" ht="23.25" customHeight="1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>
        <f>(SUM(AO34:DG34)*Y34)*6</f>
        <v>0</v>
      </c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>
        <f>DH34/6</f>
        <v>0</v>
      </c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</row>
    <row r="35" spans="1:171" s="115" customFormat="1" ht="26.25" customHeight="1">
      <c r="A35" s="192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>
        <f>(SUM(AO35:DG35)*Y35)*12</f>
        <v>0</v>
      </c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>
        <f t="shared" ref="DY35:DY43" si="0">DH35/12</f>
        <v>0</v>
      </c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</row>
    <row r="36" spans="1:171" s="115" customFormat="1" ht="28.5" customHeight="1">
      <c r="A36" s="192"/>
      <c r="B36" s="192"/>
      <c r="C36" s="192"/>
      <c r="D36" s="192"/>
      <c r="E36" s="192"/>
      <c r="F36" s="19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>
        <f t="shared" ref="DH36:DH42" si="1">(SUM(AO36:DG36)*Y36)*12</f>
        <v>0</v>
      </c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>
        <f t="shared" si="0"/>
        <v>0</v>
      </c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</row>
    <row r="37" spans="1:171" s="115" customFormat="1" ht="42.75" customHeight="1">
      <c r="A37" s="192"/>
      <c r="B37" s="192"/>
      <c r="C37" s="192"/>
      <c r="D37" s="192"/>
      <c r="E37" s="192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>
        <f t="shared" si="1"/>
        <v>0</v>
      </c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>
        <f t="shared" si="0"/>
        <v>0</v>
      </c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</row>
    <row r="38" spans="1:171" s="115" customFormat="1" ht="38.25" customHeight="1">
      <c r="A38" s="192"/>
      <c r="B38" s="192"/>
      <c r="C38" s="192"/>
      <c r="D38" s="192"/>
      <c r="E38" s="192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>
        <f t="shared" si="1"/>
        <v>0</v>
      </c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>
        <f t="shared" si="0"/>
        <v>0</v>
      </c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</row>
    <row r="39" spans="1:171" s="115" customFormat="1" ht="33" customHeight="1">
      <c r="A39" s="192"/>
      <c r="B39" s="192"/>
      <c r="C39" s="192"/>
      <c r="D39" s="192"/>
      <c r="E39" s="192"/>
      <c r="F39" s="192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>
        <f t="shared" si="1"/>
        <v>0</v>
      </c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>
        <f t="shared" si="0"/>
        <v>0</v>
      </c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</row>
    <row r="40" spans="1:171" s="115" customFormat="1" ht="23.25" customHeight="1">
      <c r="A40" s="192"/>
      <c r="B40" s="192"/>
      <c r="C40" s="192"/>
      <c r="D40" s="192"/>
      <c r="E40" s="192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>
        <f t="shared" si="1"/>
        <v>0</v>
      </c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>
        <f t="shared" si="0"/>
        <v>0</v>
      </c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</row>
    <row r="41" spans="1:171" s="115" customFormat="1" ht="23.25" customHeight="1">
      <c r="A41" s="192"/>
      <c r="B41" s="192"/>
      <c r="C41" s="192"/>
      <c r="D41" s="192"/>
      <c r="E41" s="192"/>
      <c r="F41" s="19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>
        <f t="shared" si="1"/>
        <v>0</v>
      </c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>
        <f t="shared" si="0"/>
        <v>0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</row>
    <row r="42" spans="1:171" s="115" customFormat="1" ht="23.25" customHeight="1">
      <c r="A42" s="192"/>
      <c r="B42" s="192"/>
      <c r="C42" s="192"/>
      <c r="D42" s="192"/>
      <c r="E42" s="192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>
        <f t="shared" si="1"/>
        <v>0</v>
      </c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>
        <f t="shared" si="0"/>
        <v>0</v>
      </c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</row>
    <row r="43" spans="1:171" s="115" customFormat="1" ht="24.75" customHeight="1">
      <c r="A43" s="192"/>
      <c r="B43" s="192"/>
      <c r="C43" s="192"/>
      <c r="D43" s="192"/>
      <c r="E43" s="192"/>
      <c r="F43" s="192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>
        <f>(SUM(AO43:DG43)*Y43)*12</f>
        <v>0</v>
      </c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>
        <f t="shared" si="0"/>
        <v>0</v>
      </c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</row>
    <row r="44" spans="1:171" s="115" customFormat="1" ht="15" customHeight="1">
      <c r="A44" s="233" t="s">
        <v>336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2"/>
      <c r="Y44" s="271">
        <f>SUM(Y34:AN43)</f>
        <v>0</v>
      </c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197">
        <f>SUM(AO34:BF43)</f>
        <v>0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>
        <f>SUM(BG34:BY43)</f>
        <v>0</v>
      </c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>
        <f>SUM(BZ34:CQ43)</f>
        <v>0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>
        <f>SUM(CR34:DG43)</f>
        <v>0</v>
      </c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>
        <f>SUM(DH34:DX43)</f>
        <v>0</v>
      </c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>
        <f>SUM(DY34:EO43)</f>
        <v>0</v>
      </c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</row>
    <row r="45" spans="1:171" s="115" customFormat="1" ht="1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</row>
  </sheetData>
  <mergeCells count="171">
    <mergeCell ref="AE8:AZ8"/>
    <mergeCell ref="A10:F10"/>
    <mergeCell ref="G10:AD10"/>
    <mergeCell ref="AE10:BC10"/>
    <mergeCell ref="BD10:BS10"/>
    <mergeCell ref="BT10:DA10"/>
    <mergeCell ref="A2:W2"/>
    <mergeCell ref="CI2:EE2"/>
    <mergeCell ref="O4:DU4"/>
    <mergeCell ref="A6:AN6"/>
    <mergeCell ref="AO6:DX6"/>
    <mergeCell ref="A7:DA7"/>
    <mergeCell ref="A13:F13"/>
    <mergeCell ref="G13:AD13"/>
    <mergeCell ref="AE13:BC13"/>
    <mergeCell ref="BD13:BS13"/>
    <mergeCell ref="BT13:DA13"/>
    <mergeCell ref="AE15:AZ15"/>
    <mergeCell ref="A11:F11"/>
    <mergeCell ref="G11:AD11"/>
    <mergeCell ref="AE11:BC11"/>
    <mergeCell ref="BD11:BS11"/>
    <mergeCell ref="BT11:DA11"/>
    <mergeCell ref="A12:F12"/>
    <mergeCell ref="G12:AD12"/>
    <mergeCell ref="AE12:BC12"/>
    <mergeCell ref="BD12:BS12"/>
    <mergeCell ref="BT12:DA12"/>
    <mergeCell ref="A17:F17"/>
    <mergeCell ref="G17:AD17"/>
    <mergeCell ref="AE17:BC17"/>
    <mergeCell ref="BD17:BS17"/>
    <mergeCell ref="BT17:DA17"/>
    <mergeCell ref="A18:F18"/>
    <mergeCell ref="G18:AD18"/>
    <mergeCell ref="AE18:BC18"/>
    <mergeCell ref="BD18:BS18"/>
    <mergeCell ref="BT18:DA18"/>
    <mergeCell ref="A19:F19"/>
    <mergeCell ref="G19:AD19"/>
    <mergeCell ref="AE19:BC19"/>
    <mergeCell ref="BD19:BS19"/>
    <mergeCell ref="BT19:DA19"/>
    <mergeCell ref="A20:F20"/>
    <mergeCell ref="G20:AD20"/>
    <mergeCell ref="AE20:BC20"/>
    <mergeCell ref="BD20:BS20"/>
    <mergeCell ref="BT20:DA20"/>
    <mergeCell ref="DH30:DX32"/>
    <mergeCell ref="DY30:EO32"/>
    <mergeCell ref="AO31:CQ31"/>
    <mergeCell ref="AO32:BF32"/>
    <mergeCell ref="BG32:BY32"/>
    <mergeCell ref="BZ32:CQ32"/>
    <mergeCell ref="A22:DX22"/>
    <mergeCell ref="X24:DX24"/>
    <mergeCell ref="A26:AN26"/>
    <mergeCell ref="AO26:DX26"/>
    <mergeCell ref="A28:DX28"/>
    <mergeCell ref="A30:F32"/>
    <mergeCell ref="G30:X32"/>
    <mergeCell ref="Y30:AN32"/>
    <mergeCell ref="AO30:CQ30"/>
    <mergeCell ref="CR30:DG32"/>
    <mergeCell ref="CR33:DG33"/>
    <mergeCell ref="DH33:DX33"/>
    <mergeCell ref="DY33:EO33"/>
    <mergeCell ref="A34:F34"/>
    <mergeCell ref="G34:X34"/>
    <mergeCell ref="Y34:AN34"/>
    <mergeCell ref="AO34:BF34"/>
    <mergeCell ref="BG34:BY34"/>
    <mergeCell ref="BZ34:CQ34"/>
    <mergeCell ref="CR34:DG34"/>
    <mergeCell ref="A33:F33"/>
    <mergeCell ref="G33:X33"/>
    <mergeCell ref="Y33:AN33"/>
    <mergeCell ref="AO33:BF33"/>
    <mergeCell ref="BG33:BY33"/>
    <mergeCell ref="BZ33:CQ33"/>
    <mergeCell ref="DH34:DX34"/>
    <mergeCell ref="DY34:EO34"/>
    <mergeCell ref="A35:F35"/>
    <mergeCell ref="G35:X35"/>
    <mergeCell ref="Y35:AN35"/>
    <mergeCell ref="AO35:BF35"/>
    <mergeCell ref="BG35:BY35"/>
    <mergeCell ref="BZ35:CQ35"/>
    <mergeCell ref="CR35:DG35"/>
    <mergeCell ref="DH35:DX35"/>
    <mergeCell ref="DY35:EO35"/>
    <mergeCell ref="A36:F36"/>
    <mergeCell ref="G36:X36"/>
    <mergeCell ref="Y36:AN36"/>
    <mergeCell ref="AO36:BF36"/>
    <mergeCell ref="BG36:BY36"/>
    <mergeCell ref="BZ36:CQ36"/>
    <mergeCell ref="CR36:DG36"/>
    <mergeCell ref="DH36:DX36"/>
    <mergeCell ref="DY36:EO36"/>
    <mergeCell ref="CR37:DG37"/>
    <mergeCell ref="DH37:DX37"/>
    <mergeCell ref="DY37:EO37"/>
    <mergeCell ref="A38:F38"/>
    <mergeCell ref="G38:X38"/>
    <mergeCell ref="Y38:AN38"/>
    <mergeCell ref="AO38:BF38"/>
    <mergeCell ref="BG38:BY38"/>
    <mergeCell ref="BZ38:CQ38"/>
    <mergeCell ref="CR38:DG38"/>
    <mergeCell ref="A37:F37"/>
    <mergeCell ref="G37:X37"/>
    <mergeCell ref="Y37:AN37"/>
    <mergeCell ref="AO37:BF37"/>
    <mergeCell ref="BG37:BY37"/>
    <mergeCell ref="BZ37:CQ37"/>
    <mergeCell ref="DH38:DX38"/>
    <mergeCell ref="DY38:EO38"/>
    <mergeCell ref="A39:F39"/>
    <mergeCell ref="G39:X39"/>
    <mergeCell ref="Y39:AN39"/>
    <mergeCell ref="AO39:BF39"/>
    <mergeCell ref="BG39:BY39"/>
    <mergeCell ref="BZ39:CQ39"/>
    <mergeCell ref="CR39:DG39"/>
    <mergeCell ref="DH39:DX39"/>
    <mergeCell ref="DY39:EO39"/>
    <mergeCell ref="A40:F40"/>
    <mergeCell ref="G40:X40"/>
    <mergeCell ref="Y40:AN40"/>
    <mergeCell ref="AO40:BF40"/>
    <mergeCell ref="BG40:BY40"/>
    <mergeCell ref="BZ40:CQ40"/>
    <mergeCell ref="CR40:DG40"/>
    <mergeCell ref="DH40:DX40"/>
    <mergeCell ref="DY40:EO40"/>
    <mergeCell ref="CR41:DG41"/>
    <mergeCell ref="DH41:DX41"/>
    <mergeCell ref="DY41:EO41"/>
    <mergeCell ref="A42:F42"/>
    <mergeCell ref="G42:X42"/>
    <mergeCell ref="Y42:AN42"/>
    <mergeCell ref="AO42:BF42"/>
    <mergeCell ref="BG42:BY42"/>
    <mergeCell ref="BZ42:CQ42"/>
    <mergeCell ref="CR42:DG42"/>
    <mergeCell ref="A41:F41"/>
    <mergeCell ref="G41:X41"/>
    <mergeCell ref="Y41:AN41"/>
    <mergeCell ref="AO41:BF41"/>
    <mergeCell ref="BG41:BY41"/>
    <mergeCell ref="BZ41:CQ41"/>
    <mergeCell ref="DH42:DX42"/>
    <mergeCell ref="DY42:EO42"/>
    <mergeCell ref="A44:X44"/>
    <mergeCell ref="Y44:AN44"/>
    <mergeCell ref="AO44:BF44"/>
    <mergeCell ref="BG44:BY44"/>
    <mergeCell ref="BZ44:CQ44"/>
    <mergeCell ref="CR44:DG44"/>
    <mergeCell ref="DH44:DX44"/>
    <mergeCell ref="DY44:EO44"/>
    <mergeCell ref="A43:F43"/>
    <mergeCell ref="G43:X43"/>
    <mergeCell ref="Y43:AN43"/>
    <mergeCell ref="AO43:BF43"/>
    <mergeCell ref="BG43:BY43"/>
    <mergeCell ref="BZ43:CQ43"/>
    <mergeCell ref="CR43:DG43"/>
    <mergeCell ref="DH43:DX43"/>
    <mergeCell ref="DY43:EO43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/>
  <rowBreaks count="1" manualBreakCount="1">
    <brk id="20" max="1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O280"/>
  <sheetViews>
    <sheetView topLeftCell="A8" workbookViewId="0">
      <selection activeCell="A59" sqref="A59:XFD69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74" width="0.85546875" style="106"/>
    <col min="75" max="75" width="0.85546875" style="106" customWidth="1"/>
    <col min="76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5" s="151" customFormat="1" ht="19.5" hidden="1" customHeight="1">
      <c r="A1" s="223" t="s">
        <v>337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</row>
    <row r="2" spans="1:145" s="151" customFormat="1" ht="15" hidden="1">
      <c r="A2" s="151" t="s">
        <v>326</v>
      </c>
      <c r="X2" s="139"/>
      <c r="Y2" s="139"/>
      <c r="Z2" s="139"/>
      <c r="AA2" s="139"/>
      <c r="AB2" s="139"/>
      <c r="AC2" s="139"/>
      <c r="AD2" s="1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</row>
    <row r="3" spans="1:145" s="109" customFormat="1" ht="10.5" hidden="1" customHeight="1"/>
    <row r="4" spans="1:145" s="153" customFormat="1" ht="45" hidden="1" customHeight="1">
      <c r="A4" s="201" t="s">
        <v>329</v>
      </c>
      <c r="B4" s="202"/>
      <c r="C4" s="202"/>
      <c r="D4" s="202"/>
      <c r="E4" s="202"/>
      <c r="F4" s="203"/>
      <c r="G4" s="201" t="s">
        <v>338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1" t="s">
        <v>339</v>
      </c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3"/>
      <c r="BD4" s="201" t="s">
        <v>340</v>
      </c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3"/>
      <c r="BT4" s="234" t="s">
        <v>341</v>
      </c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6"/>
    </row>
    <row r="5" spans="1:145" s="114" customFormat="1" hidden="1">
      <c r="A5" s="204">
        <v>1</v>
      </c>
      <c r="B5" s="204"/>
      <c r="C5" s="204"/>
      <c r="D5" s="204"/>
      <c r="E5" s="204"/>
      <c r="F5" s="204"/>
      <c r="G5" s="204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>
        <v>3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>
        <v>4</v>
      </c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186">
        <v>5</v>
      </c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8"/>
    </row>
    <row r="6" spans="1:145" s="115" customFormat="1" ht="15" hidden="1" customHeight="1">
      <c r="A6" s="192"/>
      <c r="B6" s="192"/>
      <c r="C6" s="192"/>
      <c r="D6" s="192"/>
      <c r="E6" s="192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18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</row>
    <row r="7" spans="1:145" s="115" customFormat="1" ht="15" hidden="1" customHeight="1">
      <c r="A7" s="192"/>
      <c r="B7" s="192"/>
      <c r="C7" s="192"/>
      <c r="D7" s="192"/>
      <c r="E7" s="192"/>
      <c r="F7" s="192"/>
      <c r="G7" s="221" t="s">
        <v>336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195" t="s">
        <v>293</v>
      </c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 t="s">
        <v>293</v>
      </c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218">
        <f>SUM(BT6)</f>
        <v>0</v>
      </c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</row>
    <row r="8" spans="1:145" s="109" customFormat="1" ht="12" customHeight="1"/>
    <row r="9" spans="1:145" s="151" customFormat="1" ht="14.25">
      <c r="A9" s="223" t="s">
        <v>342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</row>
    <row r="10" spans="1:145" s="151" customFormat="1" ht="15">
      <c r="A10" s="151" t="s">
        <v>326</v>
      </c>
      <c r="X10" s="139"/>
      <c r="Y10" s="139"/>
      <c r="Z10" s="139"/>
      <c r="AA10" s="139"/>
      <c r="AB10" s="139"/>
      <c r="AC10" s="139"/>
      <c r="AD10" s="139"/>
      <c r="AE10" s="239" t="s">
        <v>506</v>
      </c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</row>
    <row r="11" spans="1:145" s="109" customFormat="1" ht="10.5" customHeight="1"/>
    <row r="12" spans="1:145" s="153" customFormat="1" ht="45" customHeight="1">
      <c r="A12" s="201" t="s">
        <v>329</v>
      </c>
      <c r="B12" s="202"/>
      <c r="C12" s="202"/>
      <c r="D12" s="202"/>
      <c r="E12" s="202"/>
      <c r="F12" s="203"/>
      <c r="G12" s="201" t="s">
        <v>338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01" t="s">
        <v>343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3"/>
      <c r="BD12" s="201" t="s">
        <v>340</v>
      </c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 t="s">
        <v>344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3"/>
      <c r="CJ12" s="201" t="s">
        <v>345</v>
      </c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3"/>
    </row>
    <row r="13" spans="1:145" s="114" customFormat="1">
      <c r="A13" s="204">
        <v>1</v>
      </c>
      <c r="B13" s="204"/>
      <c r="C13" s="204"/>
      <c r="D13" s="204"/>
      <c r="E13" s="204"/>
      <c r="F13" s="204"/>
      <c r="G13" s="204">
        <v>2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>
        <v>3</v>
      </c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>
        <v>4</v>
      </c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>
        <v>5</v>
      </c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>
        <v>6</v>
      </c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</row>
    <row r="14" spans="1:145" s="115" customFormat="1" ht="15" customHeight="1">
      <c r="A14" s="192"/>
      <c r="B14" s="192"/>
      <c r="C14" s="192"/>
      <c r="D14" s="192"/>
      <c r="E14" s="192"/>
      <c r="F14" s="192"/>
      <c r="G14" s="193" t="s">
        <v>346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5">
        <v>500</v>
      </c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>
        <v>5</v>
      </c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>
        <v>3</v>
      </c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7">
        <v>7500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</row>
    <row r="15" spans="1:145" s="115" customFormat="1" ht="15" customHeight="1">
      <c r="A15" s="192"/>
      <c r="B15" s="192"/>
      <c r="C15" s="192"/>
      <c r="D15" s="192"/>
      <c r="E15" s="192"/>
      <c r="F15" s="192"/>
      <c r="G15" s="193" t="s">
        <v>347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5">
        <v>2006</v>
      </c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>
        <v>5</v>
      </c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>
        <v>2</v>
      </c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7">
        <v>22712</v>
      </c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</row>
    <row r="16" spans="1:145" s="115" customFormat="1" ht="15" customHeight="1">
      <c r="A16" s="192"/>
      <c r="B16" s="192"/>
      <c r="C16" s="192"/>
      <c r="D16" s="192"/>
      <c r="E16" s="192"/>
      <c r="F16" s="192"/>
      <c r="G16" s="193" t="s">
        <v>348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5">
        <v>200</v>
      </c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>
        <v>5</v>
      </c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>
        <v>5</v>
      </c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7">
        <v>7800</v>
      </c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</row>
    <row r="17" spans="1:145" s="115" customFormat="1" ht="15" customHeight="1">
      <c r="A17" s="192"/>
      <c r="B17" s="192"/>
      <c r="C17" s="192"/>
      <c r="D17" s="192"/>
      <c r="E17" s="192"/>
      <c r="F17" s="192"/>
      <c r="G17" s="221" t="s">
        <v>336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95" t="s">
        <v>293</v>
      </c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 t="s">
        <v>293</v>
      </c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 t="s">
        <v>293</v>
      </c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7">
        <f>SUM(CJ14:DA16)</f>
        <v>38012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</row>
    <row r="18" spans="1:145" s="109" customFormat="1" ht="12" customHeight="1"/>
    <row r="19" spans="1:145" s="151" customFormat="1" ht="14.25" hidden="1">
      <c r="A19" s="223" t="s">
        <v>349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</row>
    <row r="20" spans="1:145" s="151" customFormat="1" ht="14.25" hidden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</row>
    <row r="21" spans="1:145" s="151" customFormat="1" ht="14.25" hidden="1">
      <c r="A21" s="223" t="s">
        <v>350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</row>
    <row r="22" spans="1:145" s="151" customFormat="1" ht="15" hidden="1">
      <c r="A22" s="151" t="s">
        <v>326</v>
      </c>
      <c r="X22" s="139"/>
      <c r="Y22" s="139"/>
      <c r="Z22" s="139"/>
      <c r="AA22" s="139"/>
      <c r="AB22" s="139"/>
      <c r="AC22" s="139"/>
      <c r="AD22" s="139"/>
      <c r="AE22" s="239" t="s">
        <v>506</v>
      </c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</row>
    <row r="23" spans="1:145" s="109" customFormat="1" ht="10.5" hidden="1" customHeight="1"/>
    <row r="24" spans="1:145" s="153" customFormat="1" ht="55.5" hidden="1" customHeight="1">
      <c r="A24" s="201" t="s">
        <v>329</v>
      </c>
      <c r="B24" s="202"/>
      <c r="C24" s="202"/>
      <c r="D24" s="202"/>
      <c r="E24" s="202"/>
      <c r="F24" s="203"/>
      <c r="G24" s="201" t="s">
        <v>338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201" t="s">
        <v>351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3"/>
      <c r="AZ24" s="201" t="s">
        <v>352</v>
      </c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 t="s">
        <v>353</v>
      </c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3"/>
      <c r="CJ24" s="201" t="s">
        <v>345</v>
      </c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</row>
    <row r="25" spans="1:145" s="114" customFormat="1" hidden="1">
      <c r="A25" s="204">
        <v>1</v>
      </c>
      <c r="B25" s="204"/>
      <c r="C25" s="204"/>
      <c r="D25" s="204"/>
      <c r="E25" s="204"/>
      <c r="F25" s="204"/>
      <c r="G25" s="204">
        <v>2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>
        <v>3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>
        <v>4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>
        <v>5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>
        <v>6</v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</row>
    <row r="26" spans="1:145" s="115" customFormat="1" ht="26.25" hidden="1" customHeight="1">
      <c r="A26" s="192"/>
      <c r="B26" s="192"/>
      <c r="C26" s="192"/>
      <c r="D26" s="192"/>
      <c r="E26" s="192"/>
      <c r="F26" s="192"/>
      <c r="G26" s="193" t="s">
        <v>354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7">
        <f>AE26*AZ26*BR26</f>
        <v>0</v>
      </c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</row>
    <row r="27" spans="1:145" s="115" customFormat="1" ht="15" hidden="1" customHeight="1">
      <c r="A27" s="192"/>
      <c r="B27" s="192"/>
      <c r="C27" s="192"/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</row>
    <row r="28" spans="1:145" s="115" customFormat="1" ht="15" hidden="1" customHeight="1">
      <c r="A28" s="192"/>
      <c r="B28" s="192"/>
      <c r="C28" s="192"/>
      <c r="D28" s="192"/>
      <c r="E28" s="192"/>
      <c r="F28" s="192"/>
      <c r="G28" s="221" t="s">
        <v>336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195" t="s">
        <v>293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 t="s">
        <v>293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 t="s">
        <v>293</v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7">
        <f>SUM(CJ26:DA27)</f>
        <v>0</v>
      </c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</row>
    <row r="29" spans="1:145" s="115" customFormat="1" ht="15" hidden="1" customHeight="1">
      <c r="A29" s="117"/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</row>
    <row r="30" spans="1:145" s="151" customFormat="1" ht="14.25" hidden="1">
      <c r="A30" s="223" t="s">
        <v>355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</row>
    <row r="31" spans="1:145" s="151" customFormat="1" ht="15" hidden="1">
      <c r="A31" s="151" t="s">
        <v>326</v>
      </c>
      <c r="X31" s="139"/>
      <c r="Y31" s="139"/>
      <c r="Z31" s="139"/>
      <c r="AA31" s="139"/>
      <c r="AB31" s="139"/>
      <c r="AC31" s="139"/>
      <c r="AD31" s="1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</row>
    <row r="32" spans="1:145" s="109" customFormat="1" ht="10.5" hidden="1" customHeight="1"/>
    <row r="33" spans="1:145" s="153" customFormat="1" ht="48" hidden="1" customHeight="1">
      <c r="A33" s="201" t="s">
        <v>329</v>
      </c>
      <c r="B33" s="202"/>
      <c r="C33" s="202"/>
      <c r="D33" s="202"/>
      <c r="E33" s="202"/>
      <c r="F33" s="203"/>
      <c r="G33" s="201" t="s">
        <v>338</v>
      </c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3"/>
      <c r="AE33" s="201" t="s">
        <v>356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1" t="s">
        <v>352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3"/>
      <c r="BR33" s="201" t="s">
        <v>357</v>
      </c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3"/>
      <c r="CJ33" s="201" t="s">
        <v>345</v>
      </c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3"/>
    </row>
    <row r="34" spans="1:145" s="114" customFormat="1" hidden="1">
      <c r="A34" s="204">
        <v>1</v>
      </c>
      <c r="B34" s="204"/>
      <c r="C34" s="204"/>
      <c r="D34" s="204"/>
      <c r="E34" s="204"/>
      <c r="F34" s="204"/>
      <c r="G34" s="204">
        <v>2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>
        <v>3</v>
      </c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>
        <v>4</v>
      </c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>
        <v>5</v>
      </c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>
        <v>6</v>
      </c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</row>
    <row r="35" spans="1:145" s="115" customFormat="1" ht="30.75" hidden="1" customHeight="1">
      <c r="A35" s="192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>
        <f>AE35*AZ35*BR35</f>
        <v>0</v>
      </c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</row>
    <row r="36" spans="1:145" s="115" customFormat="1" ht="15" hidden="1" customHeight="1">
      <c r="A36" s="192"/>
      <c r="B36" s="192"/>
      <c r="C36" s="192"/>
      <c r="D36" s="192"/>
      <c r="E36" s="192"/>
      <c r="F36" s="192"/>
      <c r="G36" s="221" t="s">
        <v>336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2"/>
      <c r="AE36" s="195" t="s">
        <v>293</v>
      </c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 t="s">
        <v>293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 t="s">
        <v>293</v>
      </c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7">
        <f>SUM(CJ35)</f>
        <v>0</v>
      </c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</row>
    <row r="37" spans="1:145" s="115" customFormat="1" ht="15" customHeight="1">
      <c r="A37" s="117"/>
      <c r="B37" s="117"/>
      <c r="C37" s="117"/>
      <c r="D37" s="117"/>
      <c r="E37" s="117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</row>
    <row r="38" spans="1:145" s="151" customFormat="1" ht="39.75" customHeight="1">
      <c r="A38" s="205" t="s">
        <v>358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</row>
    <row r="39" spans="1:145" s="151" customFormat="1" ht="15">
      <c r="A39" s="151" t="s">
        <v>326</v>
      </c>
      <c r="X39" s="139"/>
      <c r="Y39" s="139"/>
      <c r="Z39" s="139"/>
      <c r="AA39" s="139"/>
      <c r="AB39" s="139"/>
      <c r="AC39" s="139"/>
      <c r="AD39" s="139"/>
      <c r="AE39" s="239" t="s">
        <v>535</v>
      </c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</row>
    <row r="40" spans="1:145" s="109" customFormat="1" ht="10.5" customHeight="1"/>
    <row r="41" spans="1:145" s="109" customFormat="1" ht="55.5" customHeight="1">
      <c r="A41" s="201" t="s">
        <v>329</v>
      </c>
      <c r="B41" s="202"/>
      <c r="C41" s="202"/>
      <c r="D41" s="202"/>
      <c r="E41" s="202"/>
      <c r="F41" s="203"/>
      <c r="G41" s="201" t="s">
        <v>359</v>
      </c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3"/>
      <c r="BW41" s="201" t="s">
        <v>360</v>
      </c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3"/>
      <c r="CM41" s="201" t="s">
        <v>361</v>
      </c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3"/>
    </row>
    <row r="42" spans="1:145">
      <c r="A42" s="204">
        <v>1</v>
      </c>
      <c r="B42" s="204"/>
      <c r="C42" s="204"/>
      <c r="D42" s="204"/>
      <c r="E42" s="204"/>
      <c r="F42" s="204"/>
      <c r="G42" s="204">
        <v>2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>
        <v>3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>
        <v>4</v>
      </c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</row>
    <row r="43" spans="1:145" s="109" customFormat="1" ht="15" customHeight="1">
      <c r="A43" s="192" t="s">
        <v>141</v>
      </c>
      <c r="B43" s="192"/>
      <c r="C43" s="192"/>
      <c r="D43" s="192"/>
      <c r="E43" s="192"/>
      <c r="F43" s="192"/>
      <c r="G43" s="155"/>
      <c r="H43" s="213" t="s">
        <v>362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4"/>
      <c r="BW43" s="195" t="s">
        <v>293</v>
      </c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4">
        <f>CM44</f>
        <v>13139.08476821192</v>
      </c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</row>
    <row r="44" spans="1:145" ht="12.75" customHeight="1">
      <c r="A44" s="255" t="s">
        <v>363</v>
      </c>
      <c r="B44" s="256"/>
      <c r="C44" s="256"/>
      <c r="D44" s="256"/>
      <c r="E44" s="256"/>
      <c r="F44" s="257"/>
      <c r="G44" s="121"/>
      <c r="H44" s="261" t="s">
        <v>332</v>
      </c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2"/>
      <c r="BW44" s="306">
        <f>CM44*100/22</f>
        <v>59723.112582781461</v>
      </c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8"/>
      <c r="CM44" s="306">
        <f>DE56/30.2*22</f>
        <v>13139.08476821192</v>
      </c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8"/>
    </row>
    <row r="45" spans="1:145" ht="12.75" customHeight="1">
      <c r="A45" s="258"/>
      <c r="B45" s="259"/>
      <c r="C45" s="259"/>
      <c r="D45" s="259"/>
      <c r="E45" s="259"/>
      <c r="F45" s="260"/>
      <c r="G45" s="122"/>
      <c r="H45" s="269" t="s">
        <v>364</v>
      </c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70"/>
      <c r="BW45" s="309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1"/>
      <c r="CM45" s="309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1"/>
    </row>
    <row r="46" spans="1:145" ht="13.5" customHeight="1">
      <c r="A46" s="192" t="s">
        <v>365</v>
      </c>
      <c r="B46" s="192"/>
      <c r="C46" s="192"/>
      <c r="D46" s="192"/>
      <c r="E46" s="192"/>
      <c r="F46" s="192"/>
      <c r="G46" s="155"/>
      <c r="H46" s="253" t="s">
        <v>366</v>
      </c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</row>
    <row r="47" spans="1:145" ht="26.25" customHeight="1">
      <c r="A47" s="192" t="s">
        <v>367</v>
      </c>
      <c r="B47" s="192"/>
      <c r="C47" s="192"/>
      <c r="D47" s="192"/>
      <c r="E47" s="192"/>
      <c r="F47" s="192"/>
      <c r="G47" s="155"/>
      <c r="H47" s="253" t="s">
        <v>368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</row>
    <row r="48" spans="1:145" ht="26.25" customHeight="1">
      <c r="A48" s="192" t="s">
        <v>116</v>
      </c>
      <c r="B48" s="192"/>
      <c r="C48" s="192"/>
      <c r="D48" s="192"/>
      <c r="E48" s="192"/>
      <c r="F48" s="192"/>
      <c r="G48" s="155"/>
      <c r="H48" s="213" t="s">
        <v>369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4"/>
      <c r="BW48" s="194" t="s">
        <v>293</v>
      </c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>
        <f>CM49+CM52</f>
        <v>1851.4164900662252</v>
      </c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</row>
    <row r="49" spans="1:132" ht="12.75" customHeight="1">
      <c r="A49" s="255" t="s">
        <v>370</v>
      </c>
      <c r="B49" s="256"/>
      <c r="C49" s="256"/>
      <c r="D49" s="256"/>
      <c r="E49" s="256"/>
      <c r="F49" s="257"/>
      <c r="G49" s="121"/>
      <c r="H49" s="261" t="s">
        <v>332</v>
      </c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2"/>
      <c r="BW49" s="306">
        <f>BW44</f>
        <v>59723.112582781461</v>
      </c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8"/>
      <c r="CM49" s="306">
        <f>DE56/30.2*2.9</f>
        <v>1731.9702649006622</v>
      </c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8"/>
    </row>
    <row r="50" spans="1:132" ht="25.5" customHeight="1">
      <c r="A50" s="258"/>
      <c r="B50" s="259"/>
      <c r="C50" s="259"/>
      <c r="D50" s="259"/>
      <c r="E50" s="259"/>
      <c r="F50" s="260"/>
      <c r="G50" s="122"/>
      <c r="H50" s="269" t="s">
        <v>371</v>
      </c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70"/>
      <c r="BW50" s="309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1"/>
      <c r="CM50" s="309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1"/>
    </row>
    <row r="51" spans="1:132" ht="26.25" customHeight="1">
      <c r="A51" s="192" t="s">
        <v>372</v>
      </c>
      <c r="B51" s="192"/>
      <c r="C51" s="192"/>
      <c r="D51" s="192"/>
      <c r="E51" s="192"/>
      <c r="F51" s="192"/>
      <c r="G51" s="155"/>
      <c r="H51" s="253" t="s">
        <v>373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</row>
    <row r="52" spans="1:132" ht="27" customHeight="1">
      <c r="A52" s="192" t="s">
        <v>374</v>
      </c>
      <c r="B52" s="192"/>
      <c r="C52" s="192"/>
      <c r="D52" s="192"/>
      <c r="E52" s="192"/>
      <c r="F52" s="192"/>
      <c r="G52" s="155"/>
      <c r="H52" s="253" t="s">
        <v>375</v>
      </c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4"/>
      <c r="BW52" s="194">
        <f>BW49</f>
        <v>59723.112582781461</v>
      </c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>
        <f>DE56/30.2*0.2</f>
        <v>119.44622516556292</v>
      </c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</row>
    <row r="53" spans="1:132" ht="27" customHeight="1">
      <c r="A53" s="192" t="s">
        <v>376</v>
      </c>
      <c r="B53" s="192"/>
      <c r="C53" s="192"/>
      <c r="D53" s="192"/>
      <c r="E53" s="192"/>
      <c r="F53" s="192"/>
      <c r="G53" s="155"/>
      <c r="H53" s="253" t="s">
        <v>377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</row>
    <row r="54" spans="1:132" ht="27" customHeight="1">
      <c r="A54" s="192" t="s">
        <v>378</v>
      </c>
      <c r="B54" s="192"/>
      <c r="C54" s="192"/>
      <c r="D54" s="192"/>
      <c r="E54" s="192"/>
      <c r="F54" s="192"/>
      <c r="G54" s="155"/>
      <c r="H54" s="253" t="s">
        <v>377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</row>
    <row r="55" spans="1:132" ht="26.25" customHeight="1">
      <c r="A55" s="192" t="s">
        <v>142</v>
      </c>
      <c r="B55" s="192"/>
      <c r="C55" s="192"/>
      <c r="D55" s="192"/>
      <c r="E55" s="192"/>
      <c r="F55" s="192"/>
      <c r="G55" s="155"/>
      <c r="H55" s="213" t="s">
        <v>379</v>
      </c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4"/>
      <c r="BW55" s="194">
        <f>BW52</f>
        <v>59723.112582781461</v>
      </c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>
        <f>DE56/30.2*5.1</f>
        <v>3045.8787417218541</v>
      </c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</row>
    <row r="56" spans="1:132" ht="13.5" customHeight="1">
      <c r="A56" s="192"/>
      <c r="B56" s="192"/>
      <c r="C56" s="192"/>
      <c r="D56" s="192"/>
      <c r="E56" s="192"/>
      <c r="F56" s="192"/>
      <c r="G56" s="233" t="s">
        <v>336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2"/>
      <c r="BW56" s="195" t="s">
        <v>293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4">
        <f>CM44+CM49+CM52+CM55</f>
        <v>18036.379999999997</v>
      </c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E56" s="249">
        <v>18036.38</v>
      </c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</row>
    <row r="57" spans="1:132" s="109" customFormat="1" ht="3" customHeight="1"/>
    <row r="58" spans="1:132" s="107" customFormat="1" ht="48" customHeight="1">
      <c r="A58" s="250" t="s">
        <v>380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</row>
    <row r="59" spans="1:132" s="109" customFormat="1" ht="12" hidden="1" customHeight="1"/>
    <row r="60" spans="1:132" s="151" customFormat="1" ht="14.25" hidden="1">
      <c r="A60" s="223" t="s">
        <v>436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</row>
    <row r="61" spans="1:132" s="109" customFormat="1" ht="6" hidden="1" customHeight="1"/>
    <row r="62" spans="1:132" s="151" customFormat="1" ht="14.25" hidden="1">
      <c r="A62" s="151" t="s">
        <v>326</v>
      </c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</row>
    <row r="63" spans="1:132" s="151" customFormat="1" ht="6" hidden="1" customHeight="1"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</row>
    <row r="64" spans="1:132" s="109" customFormat="1" ht="10.5" hidden="1" customHeight="1"/>
    <row r="65" spans="1:105" s="153" customFormat="1" ht="45" hidden="1" customHeight="1">
      <c r="A65" s="201" t="s">
        <v>329</v>
      </c>
      <c r="B65" s="202"/>
      <c r="C65" s="202"/>
      <c r="D65" s="202"/>
      <c r="E65" s="202"/>
      <c r="F65" s="202"/>
      <c r="G65" s="203"/>
      <c r="H65" s="201" t="s">
        <v>11</v>
      </c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3"/>
      <c r="BD65" s="201" t="s">
        <v>381</v>
      </c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3"/>
      <c r="BT65" s="201" t="s">
        <v>382</v>
      </c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3"/>
      <c r="CJ65" s="201" t="s">
        <v>383</v>
      </c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3"/>
    </row>
    <row r="66" spans="1:105" s="114" customFormat="1" hidden="1">
      <c r="A66" s="204">
        <v>1</v>
      </c>
      <c r="B66" s="204"/>
      <c r="C66" s="204"/>
      <c r="D66" s="204"/>
      <c r="E66" s="204"/>
      <c r="F66" s="204"/>
      <c r="G66" s="204"/>
      <c r="H66" s="204">
        <v>2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>
        <v>3</v>
      </c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>
        <v>4</v>
      </c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>
        <v>5</v>
      </c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</row>
    <row r="67" spans="1:105" s="115" customFormat="1" ht="15" hidden="1" customHeight="1">
      <c r="A67" s="192"/>
      <c r="B67" s="192"/>
      <c r="C67" s="192"/>
      <c r="D67" s="192"/>
      <c r="E67" s="192"/>
      <c r="F67" s="192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</row>
    <row r="68" spans="1:105" s="115" customFormat="1" ht="15" hidden="1" customHeight="1">
      <c r="A68" s="192"/>
      <c r="B68" s="192"/>
      <c r="C68" s="192"/>
      <c r="D68" s="192"/>
      <c r="E68" s="192"/>
      <c r="F68" s="192"/>
      <c r="G68" s="192"/>
      <c r="H68" s="221" t="s">
        <v>336</v>
      </c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2"/>
      <c r="BD68" s="195" t="s">
        <v>293</v>
      </c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 t="s">
        <v>293</v>
      </c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</row>
    <row r="69" spans="1:105" ht="12" hidden="1" customHeight="1"/>
    <row r="70" spans="1:105" s="151" customFormat="1" ht="14.25" hidden="1">
      <c r="A70" s="223" t="s">
        <v>384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</row>
    <row r="71" spans="1:105" s="109" customFormat="1" ht="16.5" hidden="1" customHeight="1"/>
    <row r="72" spans="1:105" s="151" customFormat="1" ht="15" hidden="1">
      <c r="A72" s="151" t="s">
        <v>326</v>
      </c>
      <c r="X72" s="239" t="s">
        <v>482</v>
      </c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</row>
    <row r="73" spans="1:105" s="151" customFormat="1" ht="6" hidden="1" customHeight="1"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</row>
    <row r="74" spans="1:105" s="109" customFormat="1" ht="10.5" hidden="1" customHeight="1"/>
    <row r="75" spans="1:105" s="153" customFormat="1" ht="55.5" hidden="1" customHeight="1">
      <c r="A75" s="201" t="s">
        <v>329</v>
      </c>
      <c r="B75" s="202"/>
      <c r="C75" s="202"/>
      <c r="D75" s="202"/>
      <c r="E75" s="202"/>
      <c r="F75" s="202"/>
      <c r="G75" s="203"/>
      <c r="H75" s="201" t="s">
        <v>385</v>
      </c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3"/>
      <c r="BD75" s="201" t="s">
        <v>386</v>
      </c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3"/>
      <c r="BT75" s="201" t="s">
        <v>387</v>
      </c>
      <c r="BU75" s="202"/>
      <c r="BV75" s="202"/>
      <c r="BW75" s="202"/>
      <c r="BX75" s="202"/>
      <c r="BY75" s="202"/>
      <c r="BZ75" s="202"/>
      <c r="CA75" s="202"/>
      <c r="CB75" s="202"/>
      <c r="CC75" s="202"/>
      <c r="CD75" s="203"/>
      <c r="CE75" s="201" t="s">
        <v>388</v>
      </c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3"/>
    </row>
    <row r="76" spans="1:105" s="114" customFormat="1" hidden="1">
      <c r="A76" s="204">
        <v>1</v>
      </c>
      <c r="B76" s="204"/>
      <c r="C76" s="204"/>
      <c r="D76" s="204"/>
      <c r="E76" s="204"/>
      <c r="F76" s="204"/>
      <c r="G76" s="204"/>
      <c r="H76" s="204">
        <v>2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>
        <v>3</v>
      </c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>
        <v>4</v>
      </c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>
        <v>5</v>
      </c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</row>
    <row r="77" spans="1:105" s="115" customFormat="1" ht="15" hidden="1" customHeight="1">
      <c r="A77" s="192"/>
      <c r="B77" s="192"/>
      <c r="C77" s="192"/>
      <c r="D77" s="192"/>
      <c r="E77" s="192"/>
      <c r="F77" s="192"/>
      <c r="G77" s="192"/>
      <c r="H77" s="193" t="s">
        <v>389</v>
      </c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</row>
    <row r="78" spans="1:105" s="115" customFormat="1" ht="15" hidden="1" customHeight="1">
      <c r="A78" s="192"/>
      <c r="B78" s="192"/>
      <c r="C78" s="192"/>
      <c r="D78" s="192"/>
      <c r="E78" s="192"/>
      <c r="F78" s="192"/>
      <c r="G78" s="192"/>
      <c r="H78" s="193" t="s">
        <v>440</v>
      </c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</row>
    <row r="79" spans="1:105" s="115" customFormat="1" ht="15" hidden="1" customHeight="1">
      <c r="A79" s="192"/>
      <c r="B79" s="192"/>
      <c r="C79" s="192"/>
      <c r="D79" s="192"/>
      <c r="E79" s="192"/>
      <c r="F79" s="192"/>
      <c r="G79" s="192"/>
      <c r="H79" s="232" t="s">
        <v>441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</row>
    <row r="80" spans="1:105" s="115" customFormat="1" ht="15" hidden="1" customHeight="1">
      <c r="A80" s="192"/>
      <c r="B80" s="192"/>
      <c r="C80" s="192"/>
      <c r="D80" s="192"/>
      <c r="E80" s="192"/>
      <c r="F80" s="192"/>
      <c r="G80" s="192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</row>
    <row r="81" spans="1:105" s="115" customFormat="1" ht="15" hidden="1" customHeight="1">
      <c r="A81" s="192"/>
      <c r="B81" s="192"/>
      <c r="C81" s="192"/>
      <c r="D81" s="192"/>
      <c r="E81" s="192"/>
      <c r="F81" s="192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</row>
    <row r="82" spans="1:105" s="115" customFormat="1" ht="15" hidden="1" customHeight="1">
      <c r="A82" s="192"/>
      <c r="B82" s="192"/>
      <c r="C82" s="192"/>
      <c r="D82" s="192"/>
      <c r="E82" s="192"/>
      <c r="F82" s="192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</row>
    <row r="83" spans="1:105" s="115" customFormat="1" ht="15" hidden="1" customHeight="1">
      <c r="A83" s="192"/>
      <c r="B83" s="192"/>
      <c r="C83" s="192"/>
      <c r="D83" s="192"/>
      <c r="E83" s="192"/>
      <c r="F83" s="192"/>
      <c r="G83" s="192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</row>
    <row r="84" spans="1:105" s="115" customFormat="1" ht="15" hidden="1" customHeight="1">
      <c r="A84" s="192"/>
      <c r="B84" s="192"/>
      <c r="C84" s="192"/>
      <c r="D84" s="192"/>
      <c r="E84" s="192"/>
      <c r="F84" s="192"/>
      <c r="G84" s="192"/>
      <c r="H84" s="221" t="s">
        <v>336</v>
      </c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2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 t="s">
        <v>293</v>
      </c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7">
        <f>SUM(CE77:DA78)</f>
        <v>0</v>
      </c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</row>
    <row r="85" spans="1:105" s="115" customFormat="1" ht="15" hidden="1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</row>
    <row r="86" spans="1:105" s="115" customFormat="1" ht="15" hidden="1" customHeight="1">
      <c r="A86" s="151" t="s">
        <v>326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239" t="s">
        <v>390</v>
      </c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</row>
    <row r="87" spans="1:105" s="115" customFormat="1" ht="15" hidden="1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</row>
    <row r="88" spans="1:105" s="115" customFormat="1" ht="15" hidden="1" customHeight="1">
      <c r="A88" s="244" t="s">
        <v>327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5" t="s">
        <v>6</v>
      </c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</row>
    <row r="89" spans="1:105" s="115" customFormat="1" ht="15" hidden="1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</row>
    <row r="90" spans="1:105" s="115" customFormat="1" ht="51.75" hidden="1" customHeight="1">
      <c r="A90" s="201" t="s">
        <v>329</v>
      </c>
      <c r="B90" s="202"/>
      <c r="C90" s="202"/>
      <c r="D90" s="202"/>
      <c r="E90" s="202"/>
      <c r="F90" s="202"/>
      <c r="G90" s="203"/>
      <c r="H90" s="201" t="s">
        <v>385</v>
      </c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3"/>
      <c r="BD90" s="201" t="s">
        <v>386</v>
      </c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3"/>
      <c r="BT90" s="246" t="s">
        <v>391</v>
      </c>
      <c r="BU90" s="247"/>
      <c r="BV90" s="247"/>
      <c r="BW90" s="247"/>
      <c r="BX90" s="247"/>
      <c r="BY90" s="247"/>
      <c r="BZ90" s="247"/>
      <c r="CA90" s="247"/>
      <c r="CB90" s="247"/>
      <c r="CC90" s="247"/>
      <c r="CD90" s="248"/>
      <c r="CE90" s="201" t="s">
        <v>392</v>
      </c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3"/>
    </row>
    <row r="91" spans="1:105" s="115" customFormat="1" ht="15" hidden="1" customHeight="1">
      <c r="A91" s="204">
        <v>1</v>
      </c>
      <c r="B91" s="204"/>
      <c r="C91" s="204"/>
      <c r="D91" s="204"/>
      <c r="E91" s="204"/>
      <c r="F91" s="204"/>
      <c r="G91" s="204"/>
      <c r="H91" s="204">
        <v>2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>
        <v>3</v>
      </c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>
        <v>4</v>
      </c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>
        <v>5</v>
      </c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</row>
    <row r="92" spans="1:105" s="115" customFormat="1" ht="15" hidden="1" customHeight="1">
      <c r="A92" s="240" t="s">
        <v>393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2">
        <f>CE93</f>
        <v>0</v>
      </c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3"/>
    </row>
    <row r="93" spans="1:105" s="115" customFormat="1" ht="15" hidden="1" customHeight="1">
      <c r="A93" s="192"/>
      <c r="B93" s="192"/>
      <c r="C93" s="192"/>
      <c r="D93" s="192"/>
      <c r="E93" s="192"/>
      <c r="F93" s="192"/>
      <c r="G93" s="192"/>
      <c r="H93" s="193" t="s">
        <v>394</v>
      </c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7">
        <f>BD93*BT93</f>
        <v>0</v>
      </c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</row>
    <row r="94" spans="1:105" s="115" customFormat="1" ht="15" hidden="1" customHeight="1">
      <c r="A94" s="192"/>
      <c r="B94" s="192"/>
      <c r="C94" s="192"/>
      <c r="D94" s="192"/>
      <c r="E94" s="192"/>
      <c r="F94" s="192"/>
      <c r="G94" s="192"/>
      <c r="H94" s="221" t="s">
        <v>336</v>
      </c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2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 t="s">
        <v>293</v>
      </c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7">
        <f>CE92</f>
        <v>0</v>
      </c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</row>
    <row r="95" spans="1:105" s="115" customFormat="1" ht="1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</row>
    <row r="96" spans="1:105" s="115" customFormat="1" ht="15" customHeight="1">
      <c r="A96" s="151" t="s">
        <v>326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239" t="s">
        <v>395</v>
      </c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</row>
    <row r="97" spans="1:105" s="115" customFormat="1" ht="15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</row>
    <row r="98" spans="1:105" s="115" customFormat="1" ht="15" customHeight="1">
      <c r="A98" s="244" t="s">
        <v>327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5" t="s">
        <v>6</v>
      </c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  <c r="BR98" s="245"/>
      <c r="BS98" s="245"/>
      <c r="BT98" s="245"/>
      <c r="BU98" s="245"/>
      <c r="BV98" s="245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</row>
    <row r="99" spans="1:105" s="115" customFormat="1" ht="1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</row>
    <row r="100" spans="1:105" s="115" customFormat="1" ht="39" customHeight="1">
      <c r="A100" s="201" t="s">
        <v>329</v>
      </c>
      <c r="B100" s="202"/>
      <c r="C100" s="202"/>
      <c r="D100" s="202"/>
      <c r="E100" s="202"/>
      <c r="F100" s="202"/>
      <c r="G100" s="203"/>
      <c r="H100" s="201" t="s">
        <v>385</v>
      </c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3"/>
      <c r="BD100" s="246" t="s">
        <v>396</v>
      </c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8"/>
      <c r="BT100" s="246" t="s">
        <v>397</v>
      </c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8"/>
      <c r="CE100" s="201" t="s">
        <v>398</v>
      </c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3"/>
    </row>
    <row r="101" spans="1:105" s="115" customFormat="1" ht="15" customHeight="1">
      <c r="A101" s="204">
        <v>1</v>
      </c>
      <c r="B101" s="204"/>
      <c r="C101" s="204"/>
      <c r="D101" s="204"/>
      <c r="E101" s="204"/>
      <c r="F101" s="204"/>
      <c r="G101" s="204"/>
      <c r="H101" s="204">
        <v>2</v>
      </c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>
        <v>3</v>
      </c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>
        <v>4</v>
      </c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>
        <v>5</v>
      </c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</row>
    <row r="102" spans="1:105" s="115" customFormat="1" ht="15" customHeight="1">
      <c r="A102" s="240" t="s">
        <v>393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2">
        <f>CE103</f>
        <v>500</v>
      </c>
      <c r="CF102" s="242"/>
      <c r="CG102" s="242"/>
      <c r="CH102" s="242"/>
      <c r="CI102" s="242"/>
      <c r="CJ102" s="242"/>
      <c r="CK102" s="242"/>
      <c r="CL102" s="242"/>
      <c r="CM102" s="242"/>
      <c r="CN102" s="242"/>
      <c r="CO102" s="242"/>
      <c r="CP102" s="242"/>
      <c r="CQ102" s="242"/>
      <c r="CR102" s="242"/>
      <c r="CS102" s="242"/>
      <c r="CT102" s="242"/>
      <c r="CU102" s="242"/>
      <c r="CV102" s="242"/>
      <c r="CW102" s="242"/>
      <c r="CX102" s="242"/>
      <c r="CY102" s="242"/>
      <c r="CZ102" s="242"/>
      <c r="DA102" s="243"/>
    </row>
    <row r="103" spans="1:105" s="115" customFormat="1" ht="24.75" customHeight="1">
      <c r="A103" s="192"/>
      <c r="B103" s="192"/>
      <c r="C103" s="192"/>
      <c r="D103" s="192"/>
      <c r="E103" s="192"/>
      <c r="F103" s="192"/>
      <c r="G103" s="192"/>
      <c r="H103" s="193" t="s">
        <v>592</v>
      </c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7">
        <v>500</v>
      </c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</row>
    <row r="104" spans="1:105" s="115" customFormat="1" ht="15" customHeight="1">
      <c r="A104" s="192"/>
      <c r="B104" s="192"/>
      <c r="C104" s="192"/>
      <c r="D104" s="192"/>
      <c r="E104" s="192"/>
      <c r="F104" s="192"/>
      <c r="G104" s="192"/>
      <c r="H104" s="221" t="s">
        <v>336</v>
      </c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 t="s">
        <v>293</v>
      </c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7">
        <f>CE103</f>
        <v>500</v>
      </c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</row>
    <row r="105" spans="1:105" s="115" customFormat="1" ht="15" customHeight="1">
      <c r="A105" s="117"/>
      <c r="B105" s="117"/>
      <c r="C105" s="117"/>
      <c r="D105" s="117"/>
      <c r="E105" s="117"/>
      <c r="F105" s="117"/>
      <c r="G105" s="117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</row>
    <row r="106" spans="1:105" s="151" customFormat="1" ht="15" hidden="1">
      <c r="A106" s="151" t="s">
        <v>326</v>
      </c>
      <c r="X106" s="239" t="s">
        <v>400</v>
      </c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</row>
    <row r="107" spans="1:105" s="151" customFormat="1" ht="6" hidden="1" customHeight="1"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</row>
    <row r="108" spans="1:105" s="109" customFormat="1" ht="10.5" hidden="1" customHeight="1"/>
    <row r="109" spans="1:105" s="153" customFormat="1" ht="55.5" hidden="1" customHeight="1">
      <c r="A109" s="201" t="s">
        <v>329</v>
      </c>
      <c r="B109" s="202"/>
      <c r="C109" s="202"/>
      <c r="D109" s="202"/>
      <c r="E109" s="202"/>
      <c r="F109" s="202"/>
      <c r="G109" s="203"/>
      <c r="H109" s="201" t="s">
        <v>385</v>
      </c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3"/>
      <c r="BD109" s="201" t="s">
        <v>386</v>
      </c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3"/>
      <c r="BT109" s="201" t="s">
        <v>387</v>
      </c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3"/>
      <c r="CE109" s="201" t="s">
        <v>388</v>
      </c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3"/>
    </row>
    <row r="110" spans="1:105" s="114" customFormat="1" hidden="1">
      <c r="A110" s="204">
        <v>1</v>
      </c>
      <c r="B110" s="204"/>
      <c r="C110" s="204"/>
      <c r="D110" s="204"/>
      <c r="E110" s="204"/>
      <c r="F110" s="204"/>
      <c r="G110" s="204"/>
      <c r="H110" s="204">
        <v>2</v>
      </c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>
        <v>3</v>
      </c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>
        <v>4</v>
      </c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>
        <v>5</v>
      </c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</row>
    <row r="111" spans="1:105" s="115" customFormat="1" ht="15" hidden="1" customHeight="1">
      <c r="A111" s="192"/>
      <c r="B111" s="192"/>
      <c r="C111" s="192"/>
      <c r="D111" s="192"/>
      <c r="E111" s="192"/>
      <c r="F111" s="192"/>
      <c r="G111" s="192"/>
      <c r="H111" s="193" t="s">
        <v>483</v>
      </c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</row>
    <row r="112" spans="1:105" s="115" customFormat="1" ht="15" hidden="1" customHeight="1">
      <c r="A112" s="192"/>
      <c r="B112" s="192"/>
      <c r="C112" s="192"/>
      <c r="D112" s="192"/>
      <c r="E112" s="192"/>
      <c r="F112" s="192"/>
      <c r="G112" s="192"/>
      <c r="H112" s="232" t="s">
        <v>484</v>
      </c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</row>
    <row r="113" spans="1:105" s="115" customFormat="1" ht="15" hidden="1" customHeight="1">
      <c r="A113" s="192"/>
      <c r="B113" s="192"/>
      <c r="C113" s="192"/>
      <c r="D113" s="192"/>
      <c r="E113" s="192"/>
      <c r="F113" s="192"/>
      <c r="G113" s="192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7">
        <f t="shared" ref="BD113:BD120" si="0">CE113*100/2.2</f>
        <v>0</v>
      </c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</row>
    <row r="114" spans="1:105" s="115" customFormat="1" ht="15" hidden="1" customHeight="1">
      <c r="A114" s="192"/>
      <c r="B114" s="192"/>
      <c r="C114" s="192"/>
      <c r="D114" s="192"/>
      <c r="E114" s="192"/>
      <c r="F114" s="192"/>
      <c r="G114" s="192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7">
        <f t="shared" si="0"/>
        <v>0</v>
      </c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</row>
    <row r="115" spans="1:105" s="115" customFormat="1" ht="15" hidden="1" customHeight="1">
      <c r="A115" s="192"/>
      <c r="B115" s="192"/>
      <c r="C115" s="192"/>
      <c r="D115" s="192"/>
      <c r="E115" s="192"/>
      <c r="F115" s="192"/>
      <c r="G115" s="192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7">
        <f t="shared" si="0"/>
        <v>0</v>
      </c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</row>
    <row r="116" spans="1:105" s="115" customFormat="1" ht="15" hidden="1" customHeight="1">
      <c r="A116" s="192"/>
      <c r="B116" s="192"/>
      <c r="C116" s="192"/>
      <c r="D116" s="192"/>
      <c r="E116" s="192"/>
      <c r="F116" s="192"/>
      <c r="G116" s="192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7">
        <f t="shared" si="0"/>
        <v>0</v>
      </c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</row>
    <row r="117" spans="1:105" s="115" customFormat="1" ht="15" hidden="1" customHeight="1">
      <c r="A117" s="192"/>
      <c r="B117" s="192"/>
      <c r="C117" s="192"/>
      <c r="D117" s="192"/>
      <c r="E117" s="192"/>
      <c r="F117" s="192"/>
      <c r="G117" s="192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7">
        <f t="shared" si="0"/>
        <v>0</v>
      </c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s="115" customFormat="1" ht="15" hidden="1" customHeight="1">
      <c r="A118" s="192"/>
      <c r="B118" s="192"/>
      <c r="C118" s="192"/>
      <c r="D118" s="192"/>
      <c r="E118" s="192"/>
      <c r="F118" s="192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7">
        <f t="shared" si="0"/>
        <v>0</v>
      </c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</row>
    <row r="119" spans="1:105" s="115" customFormat="1" ht="15" hidden="1" customHeight="1">
      <c r="A119" s="192"/>
      <c r="B119" s="192"/>
      <c r="C119" s="192"/>
      <c r="D119" s="192"/>
      <c r="E119" s="192"/>
      <c r="F119" s="192"/>
      <c r="G119" s="192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7">
        <f t="shared" si="0"/>
        <v>0</v>
      </c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</row>
    <row r="120" spans="1:105" s="115" customFormat="1" ht="15" hidden="1" customHeight="1">
      <c r="A120" s="192"/>
      <c r="B120" s="192"/>
      <c r="C120" s="192"/>
      <c r="D120" s="192"/>
      <c r="E120" s="192"/>
      <c r="F120" s="192"/>
      <c r="G120" s="192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7">
        <f t="shared" si="0"/>
        <v>0</v>
      </c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</row>
    <row r="121" spans="1:105" s="115" customFormat="1" ht="15" hidden="1" customHeight="1">
      <c r="A121" s="192"/>
      <c r="B121" s="192"/>
      <c r="C121" s="192"/>
      <c r="D121" s="192"/>
      <c r="E121" s="192"/>
      <c r="F121" s="192"/>
      <c r="G121" s="192"/>
      <c r="H121" s="221" t="s">
        <v>336</v>
      </c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2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 t="s">
        <v>293</v>
      </c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7">
        <f>SUM(CE113:DA120)</f>
        <v>0</v>
      </c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</row>
    <row r="122" spans="1:105" s="115" customFormat="1" ht="15" hidden="1" customHeight="1">
      <c r="A122" s="154"/>
      <c r="B122" s="154"/>
      <c r="C122" s="154"/>
      <c r="D122" s="154"/>
      <c r="E122" s="154"/>
      <c r="F122" s="154"/>
      <c r="G122" s="15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</row>
    <row r="123" spans="1:105" s="151" customFormat="1" ht="15" hidden="1">
      <c r="A123" s="151" t="s">
        <v>326</v>
      </c>
      <c r="X123" s="239" t="s">
        <v>401</v>
      </c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</row>
    <row r="124" spans="1:105" s="151" customFormat="1" ht="6" hidden="1" customHeight="1"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</row>
    <row r="125" spans="1:105" s="109" customFormat="1" ht="10.5" hidden="1" customHeight="1"/>
    <row r="126" spans="1:105" s="153" customFormat="1" ht="55.5" hidden="1" customHeight="1">
      <c r="A126" s="201" t="s">
        <v>329</v>
      </c>
      <c r="B126" s="202"/>
      <c r="C126" s="202"/>
      <c r="D126" s="202"/>
      <c r="E126" s="202"/>
      <c r="F126" s="202"/>
      <c r="G126" s="203"/>
      <c r="H126" s="201" t="s">
        <v>385</v>
      </c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3"/>
      <c r="BD126" s="201" t="s">
        <v>386</v>
      </c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3"/>
      <c r="BT126" s="201" t="s">
        <v>387</v>
      </c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3"/>
      <c r="CE126" s="201" t="s">
        <v>388</v>
      </c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3"/>
    </row>
    <row r="127" spans="1:105" s="114" customFormat="1" hidden="1">
      <c r="A127" s="204">
        <v>1</v>
      </c>
      <c r="B127" s="204"/>
      <c r="C127" s="204"/>
      <c r="D127" s="204"/>
      <c r="E127" s="204"/>
      <c r="F127" s="204"/>
      <c r="G127" s="204"/>
      <c r="H127" s="204">
        <v>2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>
        <v>3</v>
      </c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>
        <v>4</v>
      </c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>
        <v>5</v>
      </c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</row>
    <row r="128" spans="1:105" s="115" customFormat="1" ht="15" hidden="1" customHeight="1">
      <c r="A128" s="192"/>
      <c r="B128" s="192"/>
      <c r="C128" s="192"/>
      <c r="D128" s="192"/>
      <c r="E128" s="192"/>
      <c r="F128" s="192"/>
      <c r="G128" s="192"/>
      <c r="H128" s="193" t="s">
        <v>402</v>
      </c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218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20"/>
      <c r="BT128" s="215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7"/>
      <c r="CE128" s="315"/>
      <c r="CF128" s="316"/>
      <c r="CG128" s="316"/>
      <c r="CH128" s="316"/>
      <c r="CI128" s="316"/>
      <c r="CJ128" s="316"/>
      <c r="CK128" s="316"/>
      <c r="CL128" s="316"/>
      <c r="CM128" s="316"/>
      <c r="CN128" s="316"/>
      <c r="CO128" s="316"/>
      <c r="CP128" s="316"/>
      <c r="CQ128" s="316"/>
      <c r="CR128" s="316"/>
      <c r="CS128" s="316"/>
      <c r="CT128" s="316"/>
      <c r="CU128" s="316"/>
      <c r="CV128" s="316"/>
      <c r="CW128" s="316"/>
      <c r="CX128" s="316"/>
      <c r="CY128" s="316"/>
      <c r="CZ128" s="316"/>
      <c r="DA128" s="317"/>
    </row>
    <row r="129" spans="1:105" s="115" customFormat="1" ht="15" hidden="1" customHeight="1">
      <c r="A129" s="192"/>
      <c r="B129" s="192"/>
      <c r="C129" s="192"/>
      <c r="D129" s="192"/>
      <c r="E129" s="192"/>
      <c r="F129" s="192"/>
      <c r="G129" s="192"/>
      <c r="H129" s="221" t="s">
        <v>336</v>
      </c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2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 t="s">
        <v>293</v>
      </c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</row>
    <row r="130" spans="1:105" s="151" customFormat="1" ht="27" customHeight="1">
      <c r="A130" s="205" t="s">
        <v>437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</row>
    <row r="131" spans="1:105" s="109" customFormat="1" ht="6" customHeight="1"/>
    <row r="132" spans="1:105" s="151" customFormat="1" ht="15">
      <c r="A132" s="151" t="s">
        <v>326</v>
      </c>
      <c r="X132" s="239" t="s">
        <v>549</v>
      </c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</row>
    <row r="133" spans="1:105" s="151" customFormat="1" ht="6" customHeight="1"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</row>
    <row r="134" spans="1:105" s="109" customFormat="1" ht="10.5" customHeight="1"/>
    <row r="135" spans="1:105" s="153" customFormat="1" ht="45" customHeight="1">
      <c r="A135" s="201" t="s">
        <v>329</v>
      </c>
      <c r="B135" s="202"/>
      <c r="C135" s="202"/>
      <c r="D135" s="202"/>
      <c r="E135" s="202"/>
      <c r="F135" s="202"/>
      <c r="G135" s="203"/>
      <c r="H135" s="201" t="s">
        <v>11</v>
      </c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3"/>
      <c r="BD135" s="201" t="s">
        <v>381</v>
      </c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3"/>
      <c r="BT135" s="201" t="s">
        <v>382</v>
      </c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3"/>
      <c r="CJ135" s="201" t="s">
        <v>383</v>
      </c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3"/>
    </row>
    <row r="136" spans="1:105" s="114" customFormat="1">
      <c r="A136" s="204">
        <v>1</v>
      </c>
      <c r="B136" s="204"/>
      <c r="C136" s="204"/>
      <c r="D136" s="204"/>
      <c r="E136" s="204"/>
      <c r="F136" s="204"/>
      <c r="G136" s="204"/>
      <c r="H136" s="204">
        <v>2</v>
      </c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>
        <v>3</v>
      </c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>
        <v>4</v>
      </c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>
        <v>5</v>
      </c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</row>
    <row r="137" spans="1:105" s="114" customFormat="1" ht="12.75" customHeight="1">
      <c r="A137" s="186">
        <v>1</v>
      </c>
      <c r="B137" s="187"/>
      <c r="C137" s="187"/>
      <c r="D137" s="187"/>
      <c r="E137" s="187"/>
      <c r="F137" s="187"/>
      <c r="G137" s="188"/>
      <c r="H137" s="328" t="s">
        <v>543</v>
      </c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329"/>
      <c r="AU137" s="329"/>
      <c r="AV137" s="329"/>
      <c r="AW137" s="329"/>
      <c r="AX137" s="329"/>
      <c r="AY137" s="329"/>
      <c r="AZ137" s="329"/>
      <c r="BA137" s="329"/>
      <c r="BB137" s="329"/>
      <c r="BC137" s="330"/>
      <c r="BD137" s="186">
        <v>4700</v>
      </c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  <c r="BS137" s="188"/>
      <c r="BT137" s="186">
        <v>1</v>
      </c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8"/>
      <c r="CJ137" s="186">
        <v>4700</v>
      </c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8"/>
    </row>
    <row r="138" spans="1:105" s="114" customFormat="1" ht="12.75" customHeight="1">
      <c r="A138" s="186">
        <v>2</v>
      </c>
      <c r="B138" s="187"/>
      <c r="C138" s="187"/>
      <c r="D138" s="187"/>
      <c r="E138" s="187"/>
      <c r="F138" s="187"/>
      <c r="G138" s="188"/>
      <c r="H138" s="328" t="s">
        <v>544</v>
      </c>
      <c r="I138" s="329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30"/>
      <c r="BD138" s="186">
        <v>5000</v>
      </c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8"/>
      <c r="BT138" s="186">
        <v>1</v>
      </c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8"/>
      <c r="CJ138" s="186">
        <v>5000</v>
      </c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8"/>
    </row>
    <row r="139" spans="1:105" s="114" customFormat="1" ht="12.75" customHeight="1">
      <c r="A139" s="186">
        <v>3</v>
      </c>
      <c r="B139" s="187"/>
      <c r="C139" s="187"/>
      <c r="D139" s="187"/>
      <c r="E139" s="187"/>
      <c r="F139" s="187"/>
      <c r="G139" s="188"/>
      <c r="H139" s="328" t="s">
        <v>545</v>
      </c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29"/>
      <c r="AS139" s="329"/>
      <c r="AT139" s="329"/>
      <c r="AU139" s="329"/>
      <c r="AV139" s="329"/>
      <c r="AW139" s="329"/>
      <c r="AX139" s="329"/>
      <c r="AY139" s="329"/>
      <c r="AZ139" s="329"/>
      <c r="BA139" s="329"/>
      <c r="BB139" s="329"/>
      <c r="BC139" s="330"/>
      <c r="BD139" s="186">
        <v>2000</v>
      </c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8"/>
      <c r="BT139" s="186">
        <v>1</v>
      </c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8"/>
      <c r="CJ139" s="186">
        <v>2000</v>
      </c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8"/>
    </row>
    <row r="140" spans="1:105" s="114" customFormat="1" ht="12.75" customHeight="1">
      <c r="A140" s="186">
        <v>4</v>
      </c>
      <c r="B140" s="187"/>
      <c r="C140" s="187"/>
      <c r="D140" s="187"/>
      <c r="E140" s="187"/>
      <c r="F140" s="187"/>
      <c r="G140" s="188"/>
      <c r="H140" s="328" t="s">
        <v>546</v>
      </c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29"/>
      <c r="AY140" s="329"/>
      <c r="AZ140" s="329"/>
      <c r="BA140" s="329"/>
      <c r="BB140" s="329"/>
      <c r="BC140" s="330"/>
      <c r="BD140" s="186">
        <v>1500</v>
      </c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  <c r="BS140" s="188"/>
      <c r="BT140" s="186">
        <v>1</v>
      </c>
      <c r="BU140" s="187"/>
      <c r="BV140" s="187"/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8"/>
      <c r="CJ140" s="186">
        <v>1500</v>
      </c>
      <c r="CK140" s="187"/>
      <c r="CL140" s="187"/>
      <c r="CM140" s="187"/>
      <c r="CN140" s="187"/>
      <c r="CO140" s="187"/>
      <c r="CP140" s="187"/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8"/>
    </row>
    <row r="141" spans="1:105" s="114" customFormat="1" ht="12.75" customHeight="1">
      <c r="A141" s="186">
        <v>5</v>
      </c>
      <c r="B141" s="187"/>
      <c r="C141" s="187"/>
      <c r="D141" s="187"/>
      <c r="E141" s="187"/>
      <c r="F141" s="187"/>
      <c r="G141" s="188"/>
      <c r="H141" s="328" t="s">
        <v>547</v>
      </c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30"/>
      <c r="BD141" s="186">
        <v>5000</v>
      </c>
      <c r="BE141" s="187"/>
      <c r="BF141" s="187"/>
      <c r="BG141" s="187"/>
      <c r="BH141" s="187"/>
      <c r="BI141" s="187"/>
      <c r="BJ141" s="187"/>
      <c r="BK141" s="187"/>
      <c r="BL141" s="187"/>
      <c r="BM141" s="187"/>
      <c r="BN141" s="187"/>
      <c r="BO141" s="187"/>
      <c r="BP141" s="187"/>
      <c r="BQ141" s="187"/>
      <c r="BR141" s="187"/>
      <c r="BS141" s="188"/>
      <c r="BT141" s="186">
        <v>1</v>
      </c>
      <c r="BU141" s="187"/>
      <c r="BV141" s="187"/>
      <c r="BW141" s="187"/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7"/>
      <c r="CH141" s="187"/>
      <c r="CI141" s="188"/>
      <c r="CJ141" s="186">
        <v>5000</v>
      </c>
      <c r="CK141" s="187"/>
      <c r="CL141" s="187"/>
      <c r="CM141" s="187"/>
      <c r="CN141" s="187"/>
      <c r="CO141" s="187"/>
      <c r="CP141" s="187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8"/>
    </row>
    <row r="142" spans="1:105" s="114" customFormat="1" ht="12.75" customHeight="1">
      <c r="A142" s="186">
        <v>6</v>
      </c>
      <c r="B142" s="187"/>
      <c r="C142" s="187"/>
      <c r="D142" s="187"/>
      <c r="E142" s="187"/>
      <c r="F142" s="187"/>
      <c r="G142" s="188"/>
      <c r="H142" s="328" t="s">
        <v>548</v>
      </c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30"/>
      <c r="BD142" s="186">
        <v>20000</v>
      </c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  <c r="BS142" s="188"/>
      <c r="BT142" s="186">
        <v>1</v>
      </c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8"/>
      <c r="CJ142" s="186">
        <v>20000</v>
      </c>
      <c r="CK142" s="187"/>
      <c r="CL142" s="187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8"/>
    </row>
    <row r="143" spans="1:105" s="114" customFormat="1">
      <c r="A143" s="186"/>
      <c r="B143" s="187"/>
      <c r="C143" s="187"/>
      <c r="D143" s="187"/>
      <c r="E143" s="187"/>
      <c r="F143" s="187"/>
      <c r="G143" s="188"/>
      <c r="H143" s="186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8"/>
      <c r="BD143" s="186"/>
      <c r="BE143" s="187"/>
      <c r="BF143" s="187"/>
      <c r="BG143" s="187"/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7"/>
      <c r="BR143" s="187"/>
      <c r="BS143" s="188"/>
      <c r="BT143" s="186"/>
      <c r="BU143" s="187"/>
      <c r="BV143" s="187"/>
      <c r="BW143" s="187"/>
      <c r="BX143" s="187"/>
      <c r="BY143" s="187"/>
      <c r="BZ143" s="187"/>
      <c r="CA143" s="187"/>
      <c r="CB143" s="187"/>
      <c r="CC143" s="187"/>
      <c r="CD143" s="187"/>
      <c r="CE143" s="187"/>
      <c r="CF143" s="187"/>
      <c r="CG143" s="187"/>
      <c r="CH143" s="187"/>
      <c r="CI143" s="188"/>
      <c r="CJ143" s="186"/>
      <c r="CK143" s="187"/>
      <c r="CL143" s="187"/>
      <c r="CM143" s="187"/>
      <c r="CN143" s="187"/>
      <c r="CO143" s="187"/>
      <c r="CP143" s="187"/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8"/>
    </row>
    <row r="144" spans="1:105" s="115" customFormat="1" ht="15" customHeight="1">
      <c r="A144" s="192"/>
      <c r="B144" s="192"/>
      <c r="C144" s="192"/>
      <c r="D144" s="192"/>
      <c r="E144" s="192"/>
      <c r="F144" s="192"/>
      <c r="G144" s="192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</row>
    <row r="145" spans="1:105" s="115" customFormat="1" ht="15" customHeight="1">
      <c r="A145" s="192"/>
      <c r="B145" s="192"/>
      <c r="C145" s="192"/>
      <c r="D145" s="192"/>
      <c r="E145" s="192"/>
      <c r="F145" s="192"/>
      <c r="G145" s="192"/>
      <c r="H145" s="221" t="s">
        <v>336</v>
      </c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2"/>
      <c r="BD145" s="195" t="s">
        <v>293</v>
      </c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 t="s">
        <v>293</v>
      </c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>
        <f>SUM(CJ137:DA143)</f>
        <v>38200</v>
      </c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</row>
    <row r="146" spans="1:105" s="109" customFormat="1" ht="12" customHeight="1"/>
    <row r="147" spans="1:105" s="151" customFormat="1" ht="14.25">
      <c r="A147" s="223" t="s">
        <v>438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</row>
    <row r="148" spans="1:105" s="109" customFormat="1" ht="6" customHeight="1"/>
    <row r="149" spans="1:105" s="151" customFormat="1" ht="15">
      <c r="A149" s="151" t="s">
        <v>326</v>
      </c>
      <c r="X149" s="238" t="s">
        <v>403</v>
      </c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</row>
    <row r="150" spans="1:105" s="151" customFormat="1" ht="6" customHeight="1"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</row>
    <row r="151" spans="1:105" s="109" customFormat="1" ht="10.5" customHeight="1"/>
    <row r="152" spans="1:105" s="151" customFormat="1" ht="14.25">
      <c r="A152" s="223" t="s">
        <v>404</v>
      </c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</row>
    <row r="153" spans="1:105" s="109" customFormat="1" ht="10.5" customHeight="1"/>
    <row r="154" spans="1:105" s="153" customFormat="1" ht="45" customHeight="1">
      <c r="A154" s="234" t="s">
        <v>329</v>
      </c>
      <c r="B154" s="235"/>
      <c r="C154" s="235"/>
      <c r="D154" s="235"/>
      <c r="E154" s="235"/>
      <c r="F154" s="235"/>
      <c r="G154" s="236"/>
      <c r="H154" s="234" t="s">
        <v>385</v>
      </c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6"/>
      <c r="AP154" s="234" t="s">
        <v>405</v>
      </c>
      <c r="AQ154" s="235"/>
      <c r="AR154" s="235"/>
      <c r="AS154" s="235"/>
      <c r="AT154" s="235"/>
      <c r="AU154" s="235"/>
      <c r="AV154" s="235"/>
      <c r="AW154" s="235"/>
      <c r="AX154" s="235"/>
      <c r="AY154" s="235"/>
      <c r="AZ154" s="235"/>
      <c r="BA154" s="235"/>
      <c r="BB154" s="235"/>
      <c r="BC154" s="235"/>
      <c r="BD154" s="235"/>
      <c r="BE154" s="236"/>
      <c r="BF154" s="234" t="s">
        <v>406</v>
      </c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6"/>
      <c r="BV154" s="234" t="s">
        <v>407</v>
      </c>
      <c r="BW154" s="235"/>
      <c r="BX154" s="235"/>
      <c r="BY154" s="235"/>
      <c r="BZ154" s="235"/>
      <c r="CA154" s="235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6"/>
      <c r="CL154" s="234" t="s">
        <v>345</v>
      </c>
      <c r="CM154" s="235"/>
      <c r="CN154" s="235"/>
      <c r="CO154" s="235"/>
      <c r="CP154" s="235"/>
      <c r="CQ154" s="235"/>
      <c r="CR154" s="235"/>
      <c r="CS154" s="235"/>
      <c r="CT154" s="235"/>
      <c r="CU154" s="235"/>
      <c r="CV154" s="235"/>
      <c r="CW154" s="235"/>
      <c r="CX154" s="235"/>
      <c r="CY154" s="235"/>
      <c r="CZ154" s="235"/>
      <c r="DA154" s="236"/>
    </row>
    <row r="155" spans="1:105" s="114" customFormat="1">
      <c r="A155" s="204">
        <v>1</v>
      </c>
      <c r="B155" s="204"/>
      <c r="C155" s="204"/>
      <c r="D155" s="204"/>
      <c r="E155" s="204"/>
      <c r="F155" s="204"/>
      <c r="G155" s="204"/>
      <c r="H155" s="204">
        <v>2</v>
      </c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>
        <v>3</v>
      </c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>
        <v>4</v>
      </c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>
        <v>5</v>
      </c>
      <c r="BW155" s="204"/>
      <c r="BX155" s="204"/>
      <c r="BY155" s="204"/>
      <c r="BZ155" s="204"/>
      <c r="CA155" s="204"/>
      <c r="CB155" s="204"/>
      <c r="CC155" s="204"/>
      <c r="CD155" s="204"/>
      <c r="CE155" s="204"/>
      <c r="CF155" s="204"/>
      <c r="CG155" s="204"/>
      <c r="CH155" s="204"/>
      <c r="CI155" s="204"/>
      <c r="CJ155" s="204"/>
      <c r="CK155" s="204"/>
      <c r="CL155" s="204">
        <v>6</v>
      </c>
      <c r="CM155" s="204"/>
      <c r="CN155" s="204"/>
      <c r="CO155" s="204"/>
      <c r="CP155" s="204"/>
      <c r="CQ155" s="204"/>
      <c r="CR155" s="204"/>
      <c r="CS155" s="204"/>
      <c r="CT155" s="204"/>
      <c r="CU155" s="204"/>
      <c r="CV155" s="204"/>
      <c r="CW155" s="204"/>
      <c r="CX155" s="204"/>
      <c r="CY155" s="204"/>
      <c r="CZ155" s="204"/>
      <c r="DA155" s="204"/>
    </row>
    <row r="156" spans="1:105" s="115" customFormat="1" ht="15" customHeight="1">
      <c r="A156" s="192" t="s">
        <v>141</v>
      </c>
      <c r="B156" s="192"/>
      <c r="C156" s="192"/>
      <c r="D156" s="192"/>
      <c r="E156" s="192"/>
      <c r="F156" s="192"/>
      <c r="G156" s="192"/>
      <c r="H156" s="193" t="s">
        <v>442</v>
      </c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</row>
    <row r="157" spans="1:105" s="115" customFormat="1" ht="15" customHeight="1">
      <c r="A157" s="192"/>
      <c r="B157" s="192"/>
      <c r="C157" s="192"/>
      <c r="D157" s="192"/>
      <c r="E157" s="192"/>
      <c r="F157" s="192"/>
      <c r="G157" s="192"/>
      <c r="H157" s="193" t="s">
        <v>443</v>
      </c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</row>
    <row r="158" spans="1:105" s="115" customFormat="1" ht="15.75" customHeight="1">
      <c r="A158" s="192"/>
      <c r="B158" s="192"/>
      <c r="C158" s="192"/>
      <c r="D158" s="192"/>
      <c r="E158" s="192"/>
      <c r="F158" s="192"/>
      <c r="G158" s="192"/>
      <c r="H158" s="193" t="s">
        <v>444</v>
      </c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</row>
    <row r="159" spans="1:105" s="115" customFormat="1" ht="17.25" customHeight="1">
      <c r="A159" s="192"/>
      <c r="B159" s="192"/>
      <c r="C159" s="192"/>
      <c r="D159" s="192"/>
      <c r="E159" s="192"/>
      <c r="F159" s="192"/>
      <c r="G159" s="192"/>
      <c r="H159" s="193" t="s">
        <v>445</v>
      </c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</row>
    <row r="160" spans="1:105" s="115" customFormat="1" ht="17.25" customHeight="1">
      <c r="A160" s="192"/>
      <c r="B160" s="192"/>
      <c r="C160" s="192"/>
      <c r="D160" s="192"/>
      <c r="E160" s="192"/>
      <c r="F160" s="192"/>
      <c r="G160" s="192"/>
      <c r="H160" s="193" t="s">
        <v>577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>
        <v>100</v>
      </c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6">
        <v>35</v>
      </c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7">
        <v>3500</v>
      </c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</row>
    <row r="161" spans="1:105" s="115" customFormat="1" ht="15" customHeight="1">
      <c r="A161" s="192"/>
      <c r="B161" s="192"/>
      <c r="C161" s="192"/>
      <c r="D161" s="192"/>
      <c r="E161" s="192"/>
      <c r="F161" s="192"/>
      <c r="G161" s="192"/>
      <c r="H161" s="237" t="s">
        <v>408</v>
      </c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200"/>
      <c r="AP161" s="195" t="s">
        <v>293</v>
      </c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 t="s">
        <v>293</v>
      </c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 t="s">
        <v>293</v>
      </c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7">
        <f>SUM(CL156:DA160)</f>
        <v>3500</v>
      </c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</row>
    <row r="162" spans="1:105" s="109" customFormat="1" ht="10.5" customHeight="1"/>
    <row r="163" spans="1:105" s="151" customFormat="1" ht="14.25">
      <c r="A163" s="223" t="s">
        <v>409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</row>
    <row r="164" spans="1:105" s="109" customFormat="1" ht="10.5" customHeight="1"/>
    <row r="165" spans="1:105" s="153" customFormat="1" ht="45" customHeight="1">
      <c r="A165" s="201" t="s">
        <v>329</v>
      </c>
      <c r="B165" s="202"/>
      <c r="C165" s="202"/>
      <c r="D165" s="202"/>
      <c r="E165" s="202"/>
      <c r="F165" s="202"/>
      <c r="G165" s="203"/>
      <c r="H165" s="201" t="s">
        <v>385</v>
      </c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3"/>
      <c r="BD165" s="201" t="s">
        <v>410</v>
      </c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3"/>
      <c r="BT165" s="201" t="s">
        <v>411</v>
      </c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3"/>
      <c r="CJ165" s="201" t="s">
        <v>341</v>
      </c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3"/>
    </row>
    <row r="166" spans="1:105" s="114" customFormat="1">
      <c r="A166" s="204">
        <v>1</v>
      </c>
      <c r="B166" s="204"/>
      <c r="C166" s="204"/>
      <c r="D166" s="204"/>
      <c r="E166" s="204"/>
      <c r="F166" s="204"/>
      <c r="G166" s="204"/>
      <c r="H166" s="204">
        <v>2</v>
      </c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>
        <v>3</v>
      </c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>
        <v>4</v>
      </c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>
        <v>5</v>
      </c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</row>
    <row r="167" spans="1:105" s="115" customFormat="1" ht="15" customHeight="1">
      <c r="A167" s="192" t="s">
        <v>141</v>
      </c>
      <c r="B167" s="192"/>
      <c r="C167" s="192"/>
      <c r="D167" s="192"/>
      <c r="E167" s="192"/>
      <c r="F167" s="192"/>
      <c r="G167" s="192"/>
      <c r="H167" s="193" t="s">
        <v>533</v>
      </c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  <c r="BD167" s="195">
        <v>1</v>
      </c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>
        <v>670</v>
      </c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>
        <v>670</v>
      </c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</row>
    <row r="168" spans="1:105" s="115" customFormat="1" ht="13.5" customHeight="1">
      <c r="A168" s="192"/>
      <c r="B168" s="192"/>
      <c r="C168" s="192"/>
      <c r="D168" s="192"/>
      <c r="E168" s="192"/>
      <c r="F168" s="192"/>
      <c r="G168" s="192"/>
      <c r="H168" s="221" t="s">
        <v>336</v>
      </c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  <c r="BB168" s="221"/>
      <c r="BC168" s="222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>
        <f>SUM(CJ167)</f>
        <v>670</v>
      </c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</row>
    <row r="169" spans="1:105" s="109" customFormat="1" ht="26.25" customHeight="1"/>
    <row r="170" spans="1:105" s="151" customFormat="1" ht="14.25" hidden="1">
      <c r="A170" s="223" t="s">
        <v>412</v>
      </c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</row>
    <row r="171" spans="1:105" s="109" customFormat="1" ht="10.5" hidden="1" customHeight="1"/>
    <row r="172" spans="1:105" s="153" customFormat="1" ht="45" hidden="1" customHeight="1">
      <c r="A172" s="234" t="s">
        <v>329</v>
      </c>
      <c r="B172" s="235"/>
      <c r="C172" s="235"/>
      <c r="D172" s="235"/>
      <c r="E172" s="235"/>
      <c r="F172" s="235"/>
      <c r="G172" s="236"/>
      <c r="H172" s="234" t="s">
        <v>11</v>
      </c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6"/>
      <c r="AP172" s="234" t="s">
        <v>413</v>
      </c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6"/>
      <c r="BF172" s="234" t="s">
        <v>414</v>
      </c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6"/>
      <c r="BV172" s="234" t="s">
        <v>415</v>
      </c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6"/>
      <c r="CL172" s="234" t="s">
        <v>416</v>
      </c>
      <c r="CM172" s="235"/>
      <c r="CN172" s="235"/>
      <c r="CO172" s="235"/>
      <c r="CP172" s="235"/>
      <c r="CQ172" s="235"/>
      <c r="CR172" s="235"/>
      <c r="CS172" s="235"/>
      <c r="CT172" s="235"/>
      <c r="CU172" s="235"/>
      <c r="CV172" s="235"/>
      <c r="CW172" s="235"/>
      <c r="CX172" s="235"/>
      <c r="CY172" s="235"/>
      <c r="CZ172" s="235"/>
      <c r="DA172" s="236"/>
    </row>
    <row r="173" spans="1:105" s="114" customFormat="1" hidden="1">
      <c r="A173" s="204">
        <v>1</v>
      </c>
      <c r="B173" s="204"/>
      <c r="C173" s="204"/>
      <c r="D173" s="204"/>
      <c r="E173" s="204"/>
      <c r="F173" s="204"/>
      <c r="G173" s="204"/>
      <c r="H173" s="204">
        <v>2</v>
      </c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>
        <v>4</v>
      </c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>
        <v>5</v>
      </c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>
        <v>6</v>
      </c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>
        <v>7</v>
      </c>
      <c r="CM173" s="204"/>
      <c r="CN173" s="204"/>
      <c r="CO173" s="204"/>
      <c r="CP173" s="204"/>
      <c r="CQ173" s="204"/>
      <c r="CR173" s="204"/>
      <c r="CS173" s="204"/>
      <c r="CT173" s="204"/>
      <c r="CU173" s="204"/>
      <c r="CV173" s="204"/>
      <c r="CW173" s="204"/>
      <c r="CX173" s="204"/>
      <c r="CY173" s="204"/>
      <c r="CZ173" s="204"/>
      <c r="DA173" s="204"/>
    </row>
    <row r="174" spans="1:105" s="115" customFormat="1" ht="15" hidden="1" customHeight="1">
      <c r="A174" s="192"/>
      <c r="B174" s="192"/>
      <c r="C174" s="192"/>
      <c r="D174" s="192"/>
      <c r="E174" s="192"/>
      <c r="F174" s="192"/>
      <c r="G174" s="192"/>
      <c r="H174" s="193" t="s">
        <v>447</v>
      </c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7">
        <f>SUM(CL176:DA178)</f>
        <v>0</v>
      </c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</row>
    <row r="175" spans="1:105" s="115" customFormat="1" ht="15" hidden="1" customHeight="1">
      <c r="A175" s="192"/>
      <c r="B175" s="192"/>
      <c r="C175" s="192"/>
      <c r="D175" s="192"/>
      <c r="E175" s="192"/>
      <c r="F175" s="192"/>
      <c r="G175" s="192"/>
      <c r="H175" s="232" t="s">
        <v>448</v>
      </c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</row>
    <row r="176" spans="1:105" s="115" customFormat="1" ht="15" hidden="1" customHeight="1">
      <c r="A176" s="192"/>
      <c r="B176" s="192"/>
      <c r="C176" s="192"/>
      <c r="D176" s="192"/>
      <c r="E176" s="192"/>
      <c r="F176" s="192"/>
      <c r="G176" s="192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7">
        <f>AP176*BF176</f>
        <v>0</v>
      </c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</row>
    <row r="177" spans="1:105" s="115" customFormat="1" ht="15" hidden="1" customHeight="1">
      <c r="A177" s="192"/>
      <c r="B177" s="192"/>
      <c r="C177" s="192"/>
      <c r="D177" s="192"/>
      <c r="E177" s="192"/>
      <c r="F177" s="192"/>
      <c r="G177" s="192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7">
        <f>AP177*BF177</f>
        <v>0</v>
      </c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</row>
    <row r="178" spans="1:105" s="115" customFormat="1" ht="15" hidden="1" customHeight="1">
      <c r="A178" s="192"/>
      <c r="B178" s="192"/>
      <c r="C178" s="192"/>
      <c r="D178" s="192"/>
      <c r="E178" s="192"/>
      <c r="F178" s="192"/>
      <c r="G178" s="192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7">
        <f>AP178*BF178</f>
        <v>0</v>
      </c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</row>
    <row r="179" spans="1:105" s="115" customFormat="1" ht="15" hidden="1" customHeight="1">
      <c r="A179" s="192"/>
      <c r="B179" s="192"/>
      <c r="C179" s="192"/>
      <c r="D179" s="192"/>
      <c r="E179" s="192"/>
      <c r="F179" s="192"/>
      <c r="G179" s="192"/>
      <c r="H179" s="193" t="s">
        <v>449</v>
      </c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7">
        <f>SUM(CL181:DA184)</f>
        <v>0</v>
      </c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</row>
    <row r="180" spans="1:105" s="115" customFormat="1" ht="15" hidden="1" customHeight="1">
      <c r="A180" s="192"/>
      <c r="B180" s="192"/>
      <c r="C180" s="192"/>
      <c r="D180" s="192"/>
      <c r="E180" s="192"/>
      <c r="F180" s="192"/>
      <c r="G180" s="192"/>
      <c r="H180" s="232" t="s">
        <v>448</v>
      </c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</row>
    <row r="181" spans="1:105" s="115" customFormat="1" ht="15" hidden="1" customHeight="1">
      <c r="A181" s="192"/>
      <c r="B181" s="192"/>
      <c r="C181" s="192"/>
      <c r="D181" s="192"/>
      <c r="E181" s="192"/>
      <c r="F181" s="192"/>
      <c r="G181" s="192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7">
        <f>AP181*BF181</f>
        <v>0</v>
      </c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</row>
    <row r="182" spans="1:105" s="115" customFormat="1" ht="15" hidden="1" customHeight="1">
      <c r="A182" s="192"/>
      <c r="B182" s="192"/>
      <c r="C182" s="192"/>
      <c r="D182" s="192"/>
      <c r="E182" s="192"/>
      <c r="F182" s="192"/>
      <c r="G182" s="192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7">
        <f>AP182*BF182</f>
        <v>0</v>
      </c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</row>
    <row r="183" spans="1:105" s="115" customFormat="1" ht="15" hidden="1" customHeight="1">
      <c r="A183" s="192"/>
      <c r="B183" s="192"/>
      <c r="C183" s="192"/>
      <c r="D183" s="192"/>
      <c r="E183" s="192"/>
      <c r="F183" s="192"/>
      <c r="G183" s="19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7">
        <f>AP183*BF183</f>
        <v>0</v>
      </c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</row>
    <row r="184" spans="1:105" s="115" customFormat="1" ht="15" hidden="1" customHeight="1">
      <c r="A184" s="192"/>
      <c r="B184" s="192"/>
      <c r="C184" s="192"/>
      <c r="D184" s="192"/>
      <c r="E184" s="192"/>
      <c r="F184" s="192"/>
      <c r="G184" s="19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7">
        <f>AP184*BF184</f>
        <v>0</v>
      </c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</row>
    <row r="185" spans="1:105" s="115" customFormat="1" ht="15" hidden="1" customHeight="1">
      <c r="A185" s="192"/>
      <c r="B185" s="192"/>
      <c r="C185" s="192"/>
      <c r="D185" s="192"/>
      <c r="E185" s="192"/>
      <c r="F185" s="192"/>
      <c r="G185" s="192"/>
      <c r="H185" s="193" t="s">
        <v>450</v>
      </c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7">
        <f>SUM(CL187:DA190)</f>
        <v>0</v>
      </c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</row>
    <row r="186" spans="1:105" s="115" customFormat="1" ht="15" hidden="1" customHeight="1">
      <c r="A186" s="192"/>
      <c r="B186" s="192"/>
      <c r="C186" s="192"/>
      <c r="D186" s="192"/>
      <c r="E186" s="192"/>
      <c r="F186" s="192"/>
      <c r="G186" s="192"/>
      <c r="H186" s="232" t="s">
        <v>448</v>
      </c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</row>
    <row r="187" spans="1:105" s="115" customFormat="1" ht="15" hidden="1" customHeight="1">
      <c r="A187" s="192"/>
      <c r="B187" s="192"/>
      <c r="C187" s="192"/>
      <c r="D187" s="192"/>
      <c r="E187" s="192"/>
      <c r="F187" s="192"/>
      <c r="G187" s="192"/>
      <c r="H187" s="212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4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7">
        <f>AP187*BF187</f>
        <v>0</v>
      </c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</row>
    <row r="188" spans="1:105" s="115" customFormat="1" ht="15" hidden="1" customHeight="1">
      <c r="A188" s="192"/>
      <c r="B188" s="192"/>
      <c r="C188" s="192"/>
      <c r="D188" s="192"/>
      <c r="E188" s="192"/>
      <c r="F188" s="192"/>
      <c r="G188" s="19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7">
        <f>AP188*BF188</f>
        <v>0</v>
      </c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</row>
    <row r="189" spans="1:105" s="115" customFormat="1" ht="15" hidden="1" customHeight="1">
      <c r="A189" s="192"/>
      <c r="B189" s="192"/>
      <c r="C189" s="192"/>
      <c r="D189" s="192"/>
      <c r="E189" s="192"/>
      <c r="F189" s="192"/>
      <c r="G189" s="19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7">
        <f>AP189*BF189</f>
        <v>0</v>
      </c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</row>
    <row r="190" spans="1:105" s="115" customFormat="1" ht="15" hidden="1" customHeight="1">
      <c r="A190" s="192"/>
      <c r="B190" s="192"/>
      <c r="C190" s="192"/>
      <c r="D190" s="192"/>
      <c r="E190" s="192"/>
      <c r="F190" s="192"/>
      <c r="G190" s="19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7">
        <f>AP190*BF190</f>
        <v>0</v>
      </c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</row>
    <row r="191" spans="1:105" s="115" customFormat="1" ht="15" hidden="1" customHeight="1">
      <c r="A191" s="192"/>
      <c r="B191" s="192"/>
      <c r="C191" s="192"/>
      <c r="D191" s="192"/>
      <c r="E191" s="192"/>
      <c r="F191" s="192"/>
      <c r="G191" s="192"/>
      <c r="H191" s="193" t="s">
        <v>451</v>
      </c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7">
        <f>SUM(CL193:DA196)</f>
        <v>0</v>
      </c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</row>
    <row r="192" spans="1:105" s="115" customFormat="1" ht="15" hidden="1" customHeight="1">
      <c r="A192" s="192"/>
      <c r="B192" s="192"/>
      <c r="C192" s="192"/>
      <c r="D192" s="192"/>
      <c r="E192" s="192"/>
      <c r="F192" s="192"/>
      <c r="G192" s="192"/>
      <c r="H192" s="232" t="s">
        <v>448</v>
      </c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  <c r="CI192" s="195"/>
      <c r="CJ192" s="195"/>
      <c r="CK192" s="195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</row>
    <row r="193" spans="1:105" s="115" customFormat="1" ht="15" hidden="1" customHeight="1">
      <c r="A193" s="192"/>
      <c r="B193" s="192"/>
      <c r="C193" s="192"/>
      <c r="D193" s="192"/>
      <c r="E193" s="192"/>
      <c r="F193" s="192"/>
      <c r="G193" s="19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  <c r="CI193" s="195"/>
      <c r="CJ193" s="195"/>
      <c r="CK193" s="195"/>
      <c r="CL193" s="197">
        <f>AP193*BF193</f>
        <v>0</v>
      </c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</row>
    <row r="194" spans="1:105" s="115" customFormat="1" ht="15" hidden="1" customHeight="1">
      <c r="A194" s="192"/>
      <c r="B194" s="192"/>
      <c r="C194" s="192"/>
      <c r="D194" s="192"/>
      <c r="E194" s="192"/>
      <c r="F194" s="192"/>
      <c r="G194" s="19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7">
        <f>AP194*BF194</f>
        <v>0</v>
      </c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</row>
    <row r="195" spans="1:105" s="115" customFormat="1" ht="15" hidden="1" customHeight="1">
      <c r="A195" s="192"/>
      <c r="B195" s="192"/>
      <c r="C195" s="192"/>
      <c r="D195" s="192"/>
      <c r="E195" s="192"/>
      <c r="F195" s="192"/>
      <c r="G195" s="19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  <c r="CI195" s="195"/>
      <c r="CJ195" s="195"/>
      <c r="CK195" s="195"/>
      <c r="CL195" s="197">
        <f>AP195*BF195</f>
        <v>0</v>
      </c>
      <c r="CM195" s="197"/>
      <c r="CN195" s="197"/>
      <c r="CO195" s="197"/>
      <c r="CP195" s="197"/>
      <c r="CQ195" s="197"/>
      <c r="CR195" s="197"/>
      <c r="CS195" s="197"/>
      <c r="CT195" s="197"/>
      <c r="CU195" s="197"/>
      <c r="CV195" s="197"/>
      <c r="CW195" s="197"/>
      <c r="CX195" s="197"/>
      <c r="CY195" s="197"/>
      <c r="CZ195" s="197"/>
      <c r="DA195" s="197"/>
    </row>
    <row r="196" spans="1:105" s="115" customFormat="1" ht="15" hidden="1" customHeight="1">
      <c r="A196" s="192"/>
      <c r="B196" s="192"/>
      <c r="C196" s="192"/>
      <c r="D196" s="192"/>
      <c r="E196" s="192"/>
      <c r="F196" s="192"/>
      <c r="G196" s="19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7">
        <f>AP196*BF196</f>
        <v>0</v>
      </c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</row>
    <row r="197" spans="1:105" s="115" customFormat="1" ht="15" hidden="1" customHeight="1">
      <c r="A197" s="192"/>
      <c r="B197" s="192"/>
      <c r="C197" s="192"/>
      <c r="D197" s="192"/>
      <c r="E197" s="192"/>
      <c r="F197" s="192"/>
      <c r="G197" s="192"/>
      <c r="H197" s="233" t="s">
        <v>336</v>
      </c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2"/>
      <c r="AP197" s="195" t="s">
        <v>293</v>
      </c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 t="s">
        <v>293</v>
      </c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 t="s">
        <v>293</v>
      </c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7">
        <f>CL174+CL179+CL185+CL191</f>
        <v>0</v>
      </c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</row>
    <row r="198" spans="1:105" s="109" customFormat="1" ht="12" hidden="1" customHeight="1"/>
    <row r="199" spans="1:105" s="151" customFormat="1" ht="14.25" hidden="1">
      <c r="A199" s="223" t="s">
        <v>417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</row>
    <row r="200" spans="1:105" s="109" customFormat="1" ht="10.5" hidden="1" customHeight="1"/>
    <row r="201" spans="1:105" s="153" customFormat="1" ht="45" hidden="1" customHeight="1">
      <c r="A201" s="201" t="s">
        <v>329</v>
      </c>
      <c r="B201" s="202"/>
      <c r="C201" s="202"/>
      <c r="D201" s="202"/>
      <c r="E201" s="202"/>
      <c r="F201" s="202"/>
      <c r="G201" s="203"/>
      <c r="H201" s="201" t="s">
        <v>11</v>
      </c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3"/>
      <c r="BD201" s="201" t="s">
        <v>418</v>
      </c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3"/>
      <c r="BT201" s="201" t="s">
        <v>419</v>
      </c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3"/>
      <c r="CJ201" s="201" t="s">
        <v>420</v>
      </c>
      <c r="CK201" s="202"/>
      <c r="CL201" s="202"/>
      <c r="CM201" s="202"/>
      <c r="CN201" s="202"/>
      <c r="CO201" s="202"/>
      <c r="CP201" s="202"/>
      <c r="CQ201" s="202"/>
      <c r="CR201" s="202"/>
      <c r="CS201" s="202"/>
      <c r="CT201" s="202"/>
      <c r="CU201" s="202"/>
      <c r="CV201" s="202"/>
      <c r="CW201" s="202"/>
      <c r="CX201" s="202"/>
      <c r="CY201" s="202"/>
      <c r="CZ201" s="202"/>
      <c r="DA201" s="203"/>
    </row>
    <row r="202" spans="1:105" s="114" customFormat="1" hidden="1">
      <c r="A202" s="204">
        <v>1</v>
      </c>
      <c r="B202" s="204"/>
      <c r="C202" s="204"/>
      <c r="D202" s="204"/>
      <c r="E202" s="204"/>
      <c r="F202" s="204"/>
      <c r="G202" s="204"/>
      <c r="H202" s="204">
        <v>2</v>
      </c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>
        <v>4</v>
      </c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>
        <v>5</v>
      </c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>
        <v>6</v>
      </c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</row>
    <row r="203" spans="1:105" s="115" customFormat="1" ht="12.75" hidden="1" customHeight="1">
      <c r="A203" s="192"/>
      <c r="B203" s="192"/>
      <c r="C203" s="192"/>
      <c r="D203" s="192"/>
      <c r="E203" s="192"/>
      <c r="F203" s="192"/>
      <c r="G203" s="192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</row>
    <row r="204" spans="1:105" s="115" customFormat="1" ht="15" hidden="1" customHeight="1">
      <c r="A204" s="192"/>
      <c r="B204" s="192"/>
      <c r="C204" s="192"/>
      <c r="D204" s="192"/>
      <c r="E204" s="192"/>
      <c r="F204" s="192"/>
      <c r="G204" s="192"/>
      <c r="H204" s="221" t="s">
        <v>336</v>
      </c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  <c r="BB204" s="221"/>
      <c r="BC204" s="222"/>
      <c r="BD204" s="195" t="s">
        <v>293</v>
      </c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 t="s">
        <v>293</v>
      </c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 t="s">
        <v>293</v>
      </c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</row>
    <row r="205" spans="1:105" s="109" customFormat="1" ht="12" hidden="1" customHeight="1"/>
    <row r="206" spans="1:105" s="151" customFormat="1" ht="14.25">
      <c r="A206" s="223" t="s">
        <v>421</v>
      </c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</row>
    <row r="207" spans="1:105" s="109" customFormat="1" ht="10.5" customHeight="1"/>
    <row r="208" spans="1:105" s="153" customFormat="1" ht="45" customHeight="1">
      <c r="A208" s="201" t="s">
        <v>329</v>
      </c>
      <c r="B208" s="202"/>
      <c r="C208" s="202"/>
      <c r="D208" s="202"/>
      <c r="E208" s="202"/>
      <c r="F208" s="202"/>
      <c r="G208" s="203"/>
      <c r="H208" s="201" t="s">
        <v>385</v>
      </c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3"/>
      <c r="BD208" s="201" t="s">
        <v>422</v>
      </c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3"/>
      <c r="BT208" s="201" t="s">
        <v>423</v>
      </c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3"/>
      <c r="CJ208" s="201" t="s">
        <v>424</v>
      </c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3"/>
    </row>
    <row r="209" spans="1:105" s="114" customFormat="1">
      <c r="A209" s="204">
        <v>1</v>
      </c>
      <c r="B209" s="204"/>
      <c r="C209" s="204"/>
      <c r="D209" s="204"/>
      <c r="E209" s="204"/>
      <c r="F209" s="204"/>
      <c r="G209" s="204"/>
      <c r="H209" s="204">
        <v>2</v>
      </c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>
        <v>3</v>
      </c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>
        <v>4</v>
      </c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204"/>
      <c r="CJ209" s="204">
        <v>5</v>
      </c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</row>
    <row r="210" spans="1:105" s="115" customFormat="1" ht="26.25" customHeight="1">
      <c r="A210" s="192" t="s">
        <v>141</v>
      </c>
      <c r="B210" s="192"/>
      <c r="C210" s="192"/>
      <c r="D210" s="192"/>
      <c r="E210" s="192"/>
      <c r="F210" s="192"/>
      <c r="G210" s="192"/>
      <c r="H210" s="228" t="s">
        <v>452</v>
      </c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>
        <f>SUM(BT211:CI214)</f>
        <v>0</v>
      </c>
      <c r="BU210" s="229"/>
      <c r="BV210" s="229"/>
      <c r="BW210" s="229"/>
      <c r="BX210" s="229"/>
      <c r="BY210" s="229"/>
      <c r="BZ210" s="229"/>
      <c r="CA210" s="229"/>
      <c r="CB210" s="229"/>
      <c r="CC210" s="229"/>
      <c r="CD210" s="229"/>
      <c r="CE210" s="229"/>
      <c r="CF210" s="229"/>
      <c r="CG210" s="229"/>
      <c r="CH210" s="229"/>
      <c r="CI210" s="229"/>
      <c r="CJ210" s="230">
        <f>SUM(CJ211:DA214)</f>
        <v>0</v>
      </c>
      <c r="CK210" s="230"/>
      <c r="CL210" s="230"/>
      <c r="CM210" s="230"/>
      <c r="CN210" s="230"/>
      <c r="CO210" s="230"/>
      <c r="CP210" s="230"/>
      <c r="CQ210" s="230"/>
      <c r="CR210" s="230"/>
      <c r="CS210" s="230"/>
      <c r="CT210" s="230"/>
      <c r="CU210" s="230"/>
      <c r="CV210" s="230"/>
      <c r="CW210" s="230"/>
      <c r="CX210" s="230"/>
      <c r="CY210" s="230"/>
      <c r="CZ210" s="230"/>
      <c r="DA210" s="230"/>
    </row>
    <row r="211" spans="1:105" s="115" customFormat="1" ht="15" customHeight="1">
      <c r="A211" s="192"/>
      <c r="B211" s="192"/>
      <c r="C211" s="192"/>
      <c r="D211" s="192"/>
      <c r="E211" s="192"/>
      <c r="F211" s="192"/>
      <c r="G211" s="192"/>
      <c r="H211" s="232" t="s">
        <v>453</v>
      </c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</row>
    <row r="212" spans="1:105" s="115" customFormat="1" ht="24" customHeight="1">
      <c r="A212" s="192"/>
      <c r="B212" s="192"/>
      <c r="C212" s="192"/>
      <c r="D212" s="192"/>
      <c r="E212" s="192"/>
      <c r="F212" s="192"/>
      <c r="G212" s="192"/>
      <c r="H212" s="232" t="s">
        <v>454</v>
      </c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</row>
    <row r="213" spans="1:105" s="115" customFormat="1" ht="15" customHeight="1">
      <c r="A213" s="224"/>
      <c r="B213" s="224"/>
      <c r="C213" s="224"/>
      <c r="D213" s="224"/>
      <c r="E213" s="224"/>
      <c r="F213" s="224"/>
      <c r="G213" s="224"/>
      <c r="H213" s="225" t="s">
        <v>455</v>
      </c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</row>
    <row r="214" spans="1:105" s="115" customFormat="1" ht="24.75" customHeight="1">
      <c r="A214" s="224"/>
      <c r="B214" s="224"/>
      <c r="C214" s="224"/>
      <c r="D214" s="224"/>
      <c r="E214" s="224"/>
      <c r="F214" s="224"/>
      <c r="G214" s="224"/>
      <c r="H214" s="225" t="s">
        <v>456</v>
      </c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</row>
    <row r="215" spans="1:105" s="115" customFormat="1" ht="24.75" customHeight="1">
      <c r="A215" s="224" t="s">
        <v>116</v>
      </c>
      <c r="B215" s="224"/>
      <c r="C215" s="224"/>
      <c r="D215" s="224"/>
      <c r="E215" s="224"/>
      <c r="F215" s="224"/>
      <c r="G215" s="224"/>
      <c r="H215" s="231" t="s">
        <v>457</v>
      </c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  <c r="AB215" s="231"/>
      <c r="AC215" s="231"/>
      <c r="AD215" s="231"/>
      <c r="AE215" s="231"/>
      <c r="AF215" s="231"/>
      <c r="AG215" s="231"/>
      <c r="AH215" s="231"/>
      <c r="AI215" s="231"/>
      <c r="AJ215" s="231"/>
      <c r="AK215" s="231"/>
      <c r="AL215" s="231"/>
      <c r="AM215" s="231"/>
      <c r="AN215" s="231"/>
      <c r="AO215" s="231"/>
      <c r="AP215" s="231"/>
      <c r="AQ215" s="231"/>
      <c r="AR215" s="231"/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>
        <f>SUM(BT216:CI219)</f>
        <v>3</v>
      </c>
      <c r="BU215" s="229"/>
      <c r="BV215" s="229"/>
      <c r="BW215" s="229"/>
      <c r="BX215" s="229"/>
      <c r="BY215" s="229"/>
      <c r="BZ215" s="229"/>
      <c r="CA215" s="229"/>
      <c r="CB215" s="229"/>
      <c r="CC215" s="229"/>
      <c r="CD215" s="229"/>
      <c r="CE215" s="229"/>
      <c r="CF215" s="229"/>
      <c r="CG215" s="229"/>
      <c r="CH215" s="229"/>
      <c r="CI215" s="229"/>
      <c r="CJ215" s="230">
        <f>SUM(CJ216:DA219)</f>
        <v>12630</v>
      </c>
      <c r="CK215" s="230"/>
      <c r="CL215" s="230"/>
      <c r="CM215" s="230"/>
      <c r="CN215" s="230"/>
      <c r="CO215" s="230"/>
      <c r="CP215" s="230"/>
      <c r="CQ215" s="230"/>
      <c r="CR215" s="230"/>
      <c r="CS215" s="230"/>
      <c r="CT215" s="230"/>
      <c r="CU215" s="230"/>
      <c r="CV215" s="230"/>
      <c r="CW215" s="230"/>
      <c r="CX215" s="230"/>
      <c r="CY215" s="230"/>
      <c r="CZ215" s="230"/>
      <c r="DA215" s="230"/>
    </row>
    <row r="216" spans="1:105" s="115" customFormat="1" ht="24.75" customHeight="1">
      <c r="A216" s="224"/>
      <c r="B216" s="224"/>
      <c r="C216" s="224"/>
      <c r="D216" s="224"/>
      <c r="E216" s="224"/>
      <c r="F216" s="224"/>
      <c r="G216" s="224"/>
      <c r="H216" s="225" t="s">
        <v>458</v>
      </c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</row>
    <row r="217" spans="1:105" s="115" customFormat="1" ht="24.75" customHeight="1">
      <c r="A217" s="224"/>
      <c r="B217" s="224"/>
      <c r="C217" s="224"/>
      <c r="D217" s="224"/>
      <c r="E217" s="224"/>
      <c r="F217" s="224"/>
      <c r="G217" s="224"/>
      <c r="H217" s="225" t="s">
        <v>459</v>
      </c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26"/>
      <c r="BN217" s="226"/>
      <c r="BO217" s="226"/>
      <c r="BP217" s="226"/>
      <c r="BQ217" s="226"/>
      <c r="BR217" s="226"/>
      <c r="BS217" s="226"/>
      <c r="BT217" s="226"/>
      <c r="BU217" s="226"/>
      <c r="BV217" s="226"/>
      <c r="BW217" s="226"/>
      <c r="BX217" s="226"/>
      <c r="BY217" s="226"/>
      <c r="BZ217" s="226"/>
      <c r="CA217" s="226"/>
      <c r="CB217" s="226"/>
      <c r="CC217" s="226"/>
      <c r="CD217" s="226"/>
      <c r="CE217" s="226"/>
      <c r="CF217" s="226"/>
      <c r="CG217" s="226"/>
      <c r="CH217" s="226"/>
      <c r="CI217" s="226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</row>
    <row r="218" spans="1:105" s="115" customFormat="1" ht="24.75" customHeight="1">
      <c r="A218" s="224"/>
      <c r="B218" s="224"/>
      <c r="C218" s="224"/>
      <c r="D218" s="224"/>
      <c r="E218" s="224"/>
      <c r="F218" s="224"/>
      <c r="G218" s="224"/>
      <c r="H218" s="225" t="s">
        <v>512</v>
      </c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6">
        <v>5</v>
      </c>
      <c r="BE218" s="226"/>
      <c r="BF218" s="226"/>
      <c r="BG218" s="226"/>
      <c r="BH218" s="226"/>
      <c r="BI218" s="226"/>
      <c r="BJ218" s="226"/>
      <c r="BK218" s="226"/>
      <c r="BL218" s="226"/>
      <c r="BM218" s="226"/>
      <c r="BN218" s="226"/>
      <c r="BO218" s="226"/>
      <c r="BP218" s="226"/>
      <c r="BQ218" s="226"/>
      <c r="BR218" s="226"/>
      <c r="BS218" s="226"/>
      <c r="BT218" s="226">
        <v>3</v>
      </c>
      <c r="BU218" s="226"/>
      <c r="BV218" s="226"/>
      <c r="BW218" s="226"/>
      <c r="BX218" s="226"/>
      <c r="BY218" s="226"/>
      <c r="BZ218" s="226"/>
      <c r="CA218" s="226"/>
      <c r="CB218" s="226"/>
      <c r="CC218" s="226"/>
      <c r="CD218" s="226"/>
      <c r="CE218" s="226"/>
      <c r="CF218" s="226"/>
      <c r="CG218" s="226"/>
      <c r="CH218" s="226"/>
      <c r="CI218" s="226"/>
      <c r="CJ218" s="227">
        <v>12630</v>
      </c>
      <c r="CK218" s="227"/>
      <c r="CL218" s="227"/>
      <c r="CM218" s="227"/>
      <c r="CN218" s="227"/>
      <c r="CO218" s="227"/>
      <c r="CP218" s="227"/>
      <c r="CQ218" s="227"/>
      <c r="CR218" s="227"/>
      <c r="CS218" s="227"/>
      <c r="CT218" s="227"/>
      <c r="CU218" s="227"/>
      <c r="CV218" s="227"/>
      <c r="CW218" s="227"/>
      <c r="CX218" s="227"/>
      <c r="CY218" s="227"/>
      <c r="CZ218" s="227"/>
      <c r="DA218" s="227"/>
    </row>
    <row r="219" spans="1:105" s="115" customFormat="1" ht="24.75" customHeight="1">
      <c r="A219" s="224" t="s">
        <v>142</v>
      </c>
      <c r="B219" s="224"/>
      <c r="C219" s="224"/>
      <c r="D219" s="224"/>
      <c r="E219" s="224"/>
      <c r="F219" s="224"/>
      <c r="G219" s="224"/>
      <c r="H219" s="228" t="s">
        <v>460</v>
      </c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6"/>
      <c r="BE219" s="226"/>
      <c r="BF219" s="226"/>
      <c r="BG219" s="226"/>
      <c r="BH219" s="226"/>
      <c r="BI219" s="226"/>
      <c r="BJ219" s="226"/>
      <c r="BK219" s="226"/>
      <c r="BL219" s="226"/>
      <c r="BM219" s="226"/>
      <c r="BN219" s="226"/>
      <c r="BO219" s="226"/>
      <c r="BP219" s="226"/>
      <c r="BQ219" s="226"/>
      <c r="BR219" s="226"/>
      <c r="BS219" s="226"/>
      <c r="BT219" s="229">
        <f>SUM(BT220:CI220)</f>
        <v>0</v>
      </c>
      <c r="BU219" s="229"/>
      <c r="BV219" s="229"/>
      <c r="BW219" s="229"/>
      <c r="BX219" s="229"/>
      <c r="BY219" s="229"/>
      <c r="BZ219" s="229"/>
      <c r="CA219" s="229"/>
      <c r="CB219" s="229"/>
      <c r="CC219" s="229"/>
      <c r="CD219" s="229"/>
      <c r="CE219" s="229"/>
      <c r="CF219" s="229"/>
      <c r="CG219" s="229"/>
      <c r="CH219" s="229"/>
      <c r="CI219" s="229"/>
      <c r="CJ219" s="230">
        <f>SUM(CJ220:DA220)</f>
        <v>0</v>
      </c>
      <c r="CK219" s="230"/>
      <c r="CL219" s="230"/>
      <c r="CM219" s="230"/>
      <c r="CN219" s="230"/>
      <c r="CO219" s="230"/>
      <c r="CP219" s="230"/>
      <c r="CQ219" s="230"/>
      <c r="CR219" s="230"/>
      <c r="CS219" s="230"/>
      <c r="CT219" s="230"/>
      <c r="CU219" s="230"/>
      <c r="CV219" s="230"/>
      <c r="CW219" s="230"/>
      <c r="CX219" s="230"/>
      <c r="CY219" s="230"/>
      <c r="CZ219" s="230"/>
      <c r="DA219" s="230"/>
    </row>
    <row r="220" spans="1:105" s="115" customFormat="1" ht="24.75" customHeight="1">
      <c r="A220" s="224"/>
      <c r="B220" s="224"/>
      <c r="C220" s="224"/>
      <c r="D220" s="224"/>
      <c r="E220" s="224"/>
      <c r="F220" s="224"/>
      <c r="G220" s="224"/>
      <c r="H220" s="225" t="s">
        <v>511</v>
      </c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6"/>
      <c r="BE220" s="226"/>
      <c r="BF220" s="226"/>
      <c r="BG220" s="226"/>
      <c r="BH220" s="226"/>
      <c r="BI220" s="226"/>
      <c r="BJ220" s="226"/>
      <c r="BK220" s="226"/>
      <c r="BL220" s="226"/>
      <c r="BM220" s="226"/>
      <c r="BN220" s="226"/>
      <c r="BO220" s="226"/>
      <c r="BP220" s="226"/>
      <c r="BQ220" s="226"/>
      <c r="BR220" s="226"/>
      <c r="BS220" s="226"/>
      <c r="BT220" s="226"/>
      <c r="BU220" s="226"/>
      <c r="BV220" s="226"/>
      <c r="BW220" s="226"/>
      <c r="BX220" s="226"/>
      <c r="BY220" s="226"/>
      <c r="BZ220" s="226"/>
      <c r="CA220" s="226"/>
      <c r="CB220" s="226"/>
      <c r="CC220" s="226"/>
      <c r="CD220" s="226"/>
      <c r="CE220" s="226"/>
      <c r="CF220" s="226"/>
      <c r="CG220" s="226"/>
      <c r="CH220" s="226"/>
      <c r="CI220" s="226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</row>
    <row r="221" spans="1:105" s="115" customFormat="1" ht="15" customHeight="1">
      <c r="A221" s="192"/>
      <c r="B221" s="192"/>
      <c r="C221" s="192"/>
      <c r="D221" s="192"/>
      <c r="E221" s="192"/>
      <c r="F221" s="192"/>
      <c r="G221" s="192"/>
      <c r="H221" s="221" t="s">
        <v>336</v>
      </c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222"/>
      <c r="BD221" s="195" t="s">
        <v>293</v>
      </c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 t="s">
        <v>293</v>
      </c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7">
        <f>CJ210+CJ215+CJ219</f>
        <v>12630</v>
      </c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</row>
    <row r="222" spans="1:105" s="109" customFormat="1" ht="12" customHeight="1"/>
    <row r="223" spans="1:105" s="151" customFormat="1" ht="14.25">
      <c r="A223" s="223" t="s">
        <v>425</v>
      </c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</row>
    <row r="224" spans="1:105" s="109" customFormat="1" ht="10.5" customHeight="1"/>
    <row r="225" spans="1:105" s="109" customFormat="1" ht="30" customHeight="1">
      <c r="A225" s="234" t="s">
        <v>329</v>
      </c>
      <c r="B225" s="235"/>
      <c r="C225" s="235"/>
      <c r="D225" s="235"/>
      <c r="E225" s="235"/>
      <c r="F225" s="235"/>
      <c r="G225" s="236"/>
      <c r="H225" s="234" t="s">
        <v>385</v>
      </c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5"/>
      <c r="W225" s="235"/>
      <c r="X225" s="235"/>
      <c r="Y225" s="235"/>
      <c r="Z225" s="235"/>
      <c r="AA225" s="235"/>
      <c r="AB225" s="235"/>
      <c r="AC225" s="235"/>
      <c r="AD225" s="235"/>
      <c r="AE225" s="235"/>
      <c r="AF225" s="235"/>
      <c r="AG225" s="235"/>
      <c r="AH225" s="235"/>
      <c r="AI225" s="235"/>
      <c r="AJ225" s="235"/>
      <c r="AK225" s="235"/>
      <c r="AL225" s="235"/>
      <c r="AM225" s="235"/>
      <c r="AN225" s="235"/>
      <c r="AO225" s="235"/>
      <c r="AP225" s="235"/>
      <c r="AQ225" s="235"/>
      <c r="AR225" s="235"/>
      <c r="AS225" s="235"/>
      <c r="AT225" s="235"/>
      <c r="AU225" s="235"/>
      <c r="AV225" s="235"/>
      <c r="AW225" s="235"/>
      <c r="AX225" s="235"/>
      <c r="AY225" s="235"/>
      <c r="AZ225" s="235"/>
      <c r="BA225" s="235"/>
      <c r="BB225" s="235"/>
      <c r="BC225" s="235"/>
      <c r="BD225" s="235"/>
      <c r="BE225" s="235"/>
      <c r="BF225" s="235"/>
      <c r="BG225" s="235"/>
      <c r="BH225" s="235"/>
      <c r="BI225" s="235"/>
      <c r="BJ225" s="235"/>
      <c r="BK225" s="235"/>
      <c r="BL225" s="235"/>
      <c r="BM225" s="235"/>
      <c r="BN225" s="235"/>
      <c r="BO225" s="235"/>
      <c r="BP225" s="235"/>
      <c r="BQ225" s="235"/>
      <c r="BR225" s="235"/>
      <c r="BS225" s="236"/>
      <c r="BT225" s="234" t="s">
        <v>426</v>
      </c>
      <c r="BU225" s="235"/>
      <c r="BV225" s="235"/>
      <c r="BW225" s="235"/>
      <c r="BX225" s="235"/>
      <c r="BY225" s="235"/>
      <c r="BZ225" s="235"/>
      <c r="CA225" s="235"/>
      <c r="CB225" s="235"/>
      <c r="CC225" s="235"/>
      <c r="CD225" s="235"/>
      <c r="CE225" s="235"/>
      <c r="CF225" s="235"/>
      <c r="CG225" s="235"/>
      <c r="CH225" s="235"/>
      <c r="CI225" s="236"/>
      <c r="CJ225" s="234" t="s">
        <v>427</v>
      </c>
      <c r="CK225" s="235"/>
      <c r="CL225" s="235"/>
      <c r="CM225" s="235"/>
      <c r="CN225" s="235"/>
      <c r="CO225" s="235"/>
      <c r="CP225" s="235"/>
      <c r="CQ225" s="235"/>
      <c r="CR225" s="235"/>
      <c r="CS225" s="235"/>
      <c r="CT225" s="235"/>
      <c r="CU225" s="235"/>
      <c r="CV225" s="235"/>
      <c r="CW225" s="235"/>
      <c r="CX225" s="235"/>
      <c r="CY225" s="235"/>
      <c r="CZ225" s="235"/>
      <c r="DA225" s="236"/>
    </row>
    <row r="226" spans="1:105" ht="12.75" customHeight="1">
      <c r="A226" s="186">
        <v>1</v>
      </c>
      <c r="B226" s="187"/>
      <c r="C226" s="187"/>
      <c r="D226" s="187"/>
      <c r="E226" s="187"/>
      <c r="F226" s="187"/>
      <c r="G226" s="188"/>
      <c r="H226" s="186">
        <v>2</v>
      </c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187"/>
      <c r="AV226" s="187"/>
      <c r="AW226" s="187"/>
      <c r="AX226" s="187"/>
      <c r="AY226" s="187"/>
      <c r="AZ226" s="187"/>
      <c r="BA226" s="187"/>
      <c r="BB226" s="187"/>
      <c r="BC226" s="187"/>
      <c r="BD226" s="187"/>
      <c r="BE226" s="187"/>
      <c r="BF226" s="187"/>
      <c r="BG226" s="187"/>
      <c r="BH226" s="187"/>
      <c r="BI226" s="187"/>
      <c r="BJ226" s="187"/>
      <c r="BK226" s="187"/>
      <c r="BL226" s="187"/>
      <c r="BM226" s="187"/>
      <c r="BN226" s="187"/>
      <c r="BO226" s="187"/>
      <c r="BP226" s="187"/>
      <c r="BQ226" s="187"/>
      <c r="BR226" s="187"/>
      <c r="BS226" s="188"/>
      <c r="BT226" s="186">
        <v>3</v>
      </c>
      <c r="BU226" s="187"/>
      <c r="BV226" s="187"/>
      <c r="BW226" s="187"/>
      <c r="BX226" s="187"/>
      <c r="BY226" s="187"/>
      <c r="BZ226" s="187"/>
      <c r="CA226" s="187"/>
      <c r="CB226" s="187"/>
      <c r="CC226" s="187"/>
      <c r="CD226" s="187"/>
      <c r="CE226" s="187"/>
      <c r="CF226" s="187"/>
      <c r="CG226" s="187"/>
      <c r="CH226" s="187"/>
      <c r="CI226" s="188"/>
      <c r="CJ226" s="186">
        <v>4</v>
      </c>
      <c r="CK226" s="187"/>
      <c r="CL226" s="187"/>
      <c r="CM226" s="187"/>
      <c r="CN226" s="187"/>
      <c r="CO226" s="187"/>
      <c r="CP226" s="187"/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8"/>
    </row>
    <row r="227" spans="1:105" s="115" customFormat="1" ht="24.75" customHeight="1">
      <c r="A227" s="209" t="s">
        <v>141</v>
      </c>
      <c r="B227" s="210"/>
      <c r="C227" s="210"/>
      <c r="D227" s="210"/>
      <c r="E227" s="210"/>
      <c r="F227" s="210"/>
      <c r="G227" s="211"/>
      <c r="H227" s="212" t="s">
        <v>461</v>
      </c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4"/>
      <c r="BT227" s="215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217"/>
      <c r="CJ227" s="218"/>
      <c r="CK227" s="219"/>
      <c r="CL227" s="219"/>
      <c r="CM227" s="219"/>
      <c r="CN227" s="219"/>
      <c r="CO227" s="219"/>
      <c r="CP227" s="219"/>
      <c r="CQ227" s="219"/>
      <c r="CR227" s="219"/>
      <c r="CS227" s="219"/>
      <c r="CT227" s="219"/>
      <c r="CU227" s="219"/>
      <c r="CV227" s="219"/>
      <c r="CW227" s="219"/>
      <c r="CX227" s="219"/>
      <c r="CY227" s="219"/>
      <c r="CZ227" s="219"/>
      <c r="DA227" s="220"/>
    </row>
    <row r="228" spans="1:105" s="115" customFormat="1" ht="28.5" customHeight="1">
      <c r="A228" s="209" t="s">
        <v>116</v>
      </c>
      <c r="B228" s="210"/>
      <c r="C228" s="210"/>
      <c r="D228" s="210"/>
      <c r="E228" s="210"/>
      <c r="F228" s="210"/>
      <c r="G228" s="211"/>
      <c r="H228" s="212" t="s">
        <v>487</v>
      </c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4"/>
      <c r="BT228" s="215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7"/>
      <c r="CJ228" s="218"/>
      <c r="CK228" s="219"/>
      <c r="CL228" s="219"/>
      <c r="CM228" s="219"/>
      <c r="CN228" s="219"/>
      <c r="CO228" s="219"/>
      <c r="CP228" s="219"/>
      <c r="CQ228" s="219"/>
      <c r="CR228" s="219"/>
      <c r="CS228" s="219"/>
      <c r="CT228" s="219"/>
      <c r="CU228" s="219"/>
      <c r="CV228" s="219"/>
      <c r="CW228" s="219"/>
      <c r="CX228" s="219"/>
      <c r="CY228" s="219"/>
      <c r="CZ228" s="219"/>
      <c r="DA228" s="220"/>
    </row>
    <row r="229" spans="1:105" s="115" customFormat="1" ht="13.5" hidden="1" customHeight="1">
      <c r="A229" s="209"/>
      <c r="B229" s="210"/>
      <c r="C229" s="210"/>
      <c r="D229" s="210"/>
      <c r="E229" s="210"/>
      <c r="F229" s="210"/>
      <c r="G229" s="211"/>
      <c r="H229" s="234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5"/>
      <c r="AU229" s="235"/>
      <c r="AV229" s="235"/>
      <c r="AW229" s="235"/>
      <c r="AX229" s="235"/>
      <c r="AY229" s="235"/>
      <c r="AZ229" s="235"/>
      <c r="BA229" s="235"/>
      <c r="BB229" s="235"/>
      <c r="BC229" s="235"/>
      <c r="BD229" s="235"/>
      <c r="BE229" s="235"/>
      <c r="BF229" s="235"/>
      <c r="BG229" s="235"/>
      <c r="BH229" s="235"/>
      <c r="BI229" s="235"/>
      <c r="BJ229" s="235"/>
      <c r="BK229" s="235"/>
      <c r="BL229" s="235"/>
      <c r="BM229" s="235"/>
      <c r="BN229" s="235"/>
      <c r="BO229" s="235"/>
      <c r="BP229" s="235"/>
      <c r="BQ229" s="235"/>
      <c r="BR229" s="235"/>
      <c r="BS229" s="236"/>
      <c r="BT229" s="215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7"/>
      <c r="CJ229" s="218"/>
      <c r="CK229" s="219"/>
      <c r="CL229" s="219"/>
      <c r="CM229" s="219"/>
      <c r="CN229" s="219"/>
      <c r="CO229" s="219"/>
      <c r="CP229" s="219"/>
      <c r="CQ229" s="219"/>
      <c r="CR229" s="219"/>
      <c r="CS229" s="219"/>
      <c r="CT229" s="219"/>
      <c r="CU229" s="219"/>
      <c r="CV229" s="219"/>
      <c r="CW229" s="219"/>
      <c r="CX229" s="219"/>
      <c r="CY229" s="219"/>
      <c r="CZ229" s="219"/>
      <c r="DA229" s="220"/>
    </row>
    <row r="230" spans="1:105" s="115" customFormat="1" ht="16.5" hidden="1" customHeight="1">
      <c r="A230" s="209"/>
      <c r="B230" s="210"/>
      <c r="C230" s="210"/>
      <c r="D230" s="210"/>
      <c r="E230" s="210"/>
      <c r="F230" s="210"/>
      <c r="G230" s="211"/>
      <c r="H230" s="234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5"/>
      <c r="AF230" s="235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235"/>
      <c r="AQ230" s="235"/>
      <c r="AR230" s="235"/>
      <c r="AS230" s="235"/>
      <c r="AT230" s="235"/>
      <c r="AU230" s="235"/>
      <c r="AV230" s="235"/>
      <c r="AW230" s="235"/>
      <c r="AX230" s="235"/>
      <c r="AY230" s="235"/>
      <c r="AZ230" s="235"/>
      <c r="BA230" s="235"/>
      <c r="BB230" s="235"/>
      <c r="BC230" s="235"/>
      <c r="BD230" s="235"/>
      <c r="BE230" s="235"/>
      <c r="BF230" s="235"/>
      <c r="BG230" s="235"/>
      <c r="BH230" s="235"/>
      <c r="BI230" s="235"/>
      <c r="BJ230" s="235"/>
      <c r="BK230" s="235"/>
      <c r="BL230" s="235"/>
      <c r="BM230" s="235"/>
      <c r="BN230" s="235"/>
      <c r="BO230" s="235"/>
      <c r="BP230" s="235"/>
      <c r="BQ230" s="235"/>
      <c r="BR230" s="235"/>
      <c r="BS230" s="236"/>
      <c r="BT230" s="215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7"/>
      <c r="CJ230" s="218"/>
      <c r="CK230" s="219"/>
      <c r="CL230" s="219"/>
      <c r="CM230" s="219"/>
      <c r="CN230" s="219"/>
      <c r="CO230" s="219"/>
      <c r="CP230" s="219"/>
      <c r="CQ230" s="219"/>
      <c r="CR230" s="219"/>
      <c r="CS230" s="219"/>
      <c r="CT230" s="219"/>
      <c r="CU230" s="219"/>
      <c r="CV230" s="219"/>
      <c r="CW230" s="219"/>
      <c r="CX230" s="219"/>
      <c r="CY230" s="219"/>
      <c r="CZ230" s="219"/>
      <c r="DA230" s="220"/>
    </row>
    <row r="231" spans="1:105" s="115" customFormat="1" ht="28.5" customHeight="1">
      <c r="A231" s="209" t="s">
        <v>142</v>
      </c>
      <c r="B231" s="210"/>
      <c r="C231" s="210"/>
      <c r="D231" s="210"/>
      <c r="E231" s="210"/>
      <c r="F231" s="210"/>
      <c r="G231" s="211"/>
      <c r="H231" s="212" t="s">
        <v>462</v>
      </c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4"/>
      <c r="BT231" s="215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7"/>
      <c r="CJ231" s="218"/>
      <c r="CK231" s="219"/>
      <c r="CL231" s="219"/>
      <c r="CM231" s="219"/>
      <c r="CN231" s="219"/>
      <c r="CO231" s="219"/>
      <c r="CP231" s="219"/>
      <c r="CQ231" s="219"/>
      <c r="CR231" s="219"/>
      <c r="CS231" s="219"/>
      <c r="CT231" s="219"/>
      <c r="CU231" s="219"/>
      <c r="CV231" s="219"/>
      <c r="CW231" s="219"/>
      <c r="CX231" s="219"/>
      <c r="CY231" s="219"/>
      <c r="CZ231" s="219"/>
      <c r="DA231" s="220"/>
    </row>
    <row r="232" spans="1:105" s="115" customFormat="1" ht="15" customHeight="1">
      <c r="A232" s="209"/>
      <c r="B232" s="210"/>
      <c r="C232" s="210"/>
      <c r="D232" s="210"/>
      <c r="E232" s="210"/>
      <c r="F232" s="210"/>
      <c r="G232" s="211"/>
      <c r="H232" s="212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4"/>
      <c r="BT232" s="215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7"/>
      <c r="CJ232" s="218"/>
      <c r="CK232" s="219"/>
      <c r="CL232" s="219"/>
      <c r="CM232" s="219"/>
      <c r="CN232" s="219"/>
      <c r="CO232" s="219"/>
      <c r="CP232" s="219"/>
      <c r="CQ232" s="219"/>
      <c r="CR232" s="219"/>
      <c r="CS232" s="219"/>
      <c r="CT232" s="219"/>
      <c r="CU232" s="219"/>
      <c r="CV232" s="219"/>
      <c r="CW232" s="219"/>
      <c r="CX232" s="219"/>
      <c r="CY232" s="219"/>
      <c r="CZ232" s="219"/>
      <c r="DA232" s="220"/>
    </row>
    <row r="233" spans="1:105" s="115" customFormat="1" ht="15" customHeight="1">
      <c r="A233" s="209" t="s">
        <v>117</v>
      </c>
      <c r="B233" s="210"/>
      <c r="C233" s="210"/>
      <c r="D233" s="210"/>
      <c r="E233" s="210"/>
      <c r="F233" s="210"/>
      <c r="G233" s="211"/>
      <c r="H233" s="212" t="s">
        <v>466</v>
      </c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4"/>
      <c r="BT233" s="215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7"/>
      <c r="CJ233" s="218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  <c r="CV233" s="219"/>
      <c r="CW233" s="219"/>
      <c r="CX233" s="219"/>
      <c r="CY233" s="219"/>
      <c r="CZ233" s="219"/>
      <c r="DA233" s="220"/>
    </row>
    <row r="234" spans="1:105" s="115" customFormat="1" ht="15" customHeight="1">
      <c r="A234" s="209"/>
      <c r="B234" s="210"/>
      <c r="C234" s="210"/>
      <c r="D234" s="210"/>
      <c r="E234" s="210"/>
      <c r="F234" s="210"/>
      <c r="G234" s="211"/>
      <c r="H234" s="234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5"/>
      <c r="W234" s="235"/>
      <c r="X234" s="235"/>
      <c r="Y234" s="235"/>
      <c r="Z234" s="235"/>
      <c r="AA234" s="235"/>
      <c r="AB234" s="235"/>
      <c r="AC234" s="235"/>
      <c r="AD234" s="235"/>
      <c r="AE234" s="235"/>
      <c r="AF234" s="235"/>
      <c r="AG234" s="235"/>
      <c r="AH234" s="235"/>
      <c r="AI234" s="235"/>
      <c r="AJ234" s="235"/>
      <c r="AK234" s="235"/>
      <c r="AL234" s="235"/>
      <c r="AM234" s="235"/>
      <c r="AN234" s="235"/>
      <c r="AO234" s="235"/>
      <c r="AP234" s="235"/>
      <c r="AQ234" s="235"/>
      <c r="AR234" s="235"/>
      <c r="AS234" s="235"/>
      <c r="AT234" s="235"/>
      <c r="AU234" s="235"/>
      <c r="AV234" s="235"/>
      <c r="AW234" s="235"/>
      <c r="AX234" s="235"/>
      <c r="AY234" s="235"/>
      <c r="AZ234" s="235"/>
      <c r="BA234" s="235"/>
      <c r="BB234" s="235"/>
      <c r="BC234" s="235"/>
      <c r="BD234" s="235"/>
      <c r="BE234" s="235"/>
      <c r="BF234" s="235"/>
      <c r="BG234" s="235"/>
      <c r="BH234" s="235"/>
      <c r="BI234" s="235"/>
      <c r="BJ234" s="235"/>
      <c r="BK234" s="235"/>
      <c r="BL234" s="235"/>
      <c r="BM234" s="235"/>
      <c r="BN234" s="235"/>
      <c r="BO234" s="235"/>
      <c r="BP234" s="235"/>
      <c r="BQ234" s="235"/>
      <c r="BR234" s="235"/>
      <c r="BS234" s="236"/>
      <c r="BT234" s="215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7"/>
      <c r="CJ234" s="218"/>
      <c r="CK234" s="219"/>
      <c r="CL234" s="219"/>
      <c r="CM234" s="219"/>
      <c r="CN234" s="219"/>
      <c r="CO234" s="219"/>
      <c r="CP234" s="219"/>
      <c r="CQ234" s="219"/>
      <c r="CR234" s="219"/>
      <c r="CS234" s="219"/>
      <c r="CT234" s="219"/>
      <c r="CU234" s="219"/>
      <c r="CV234" s="219"/>
      <c r="CW234" s="219"/>
      <c r="CX234" s="219"/>
      <c r="CY234" s="219"/>
      <c r="CZ234" s="219"/>
      <c r="DA234" s="220"/>
    </row>
    <row r="235" spans="1:105" s="115" customFormat="1" ht="15" customHeight="1">
      <c r="A235" s="209" t="s">
        <v>467</v>
      </c>
      <c r="B235" s="210"/>
      <c r="C235" s="210"/>
      <c r="D235" s="210"/>
      <c r="E235" s="210"/>
      <c r="F235" s="210"/>
      <c r="G235" s="211"/>
      <c r="H235" s="212" t="s">
        <v>468</v>
      </c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4"/>
      <c r="BT235" s="215">
        <f>SUM(BT236:CI240)</f>
        <v>28</v>
      </c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7"/>
      <c r="CJ235" s="218">
        <f>SUM(CJ236:DA240)</f>
        <v>36500</v>
      </c>
      <c r="CK235" s="219"/>
      <c r="CL235" s="219"/>
      <c r="CM235" s="219"/>
      <c r="CN235" s="219"/>
      <c r="CO235" s="219"/>
      <c r="CP235" s="219"/>
      <c r="CQ235" s="219"/>
      <c r="CR235" s="219"/>
      <c r="CS235" s="219"/>
      <c r="CT235" s="219"/>
      <c r="CU235" s="219"/>
      <c r="CV235" s="219"/>
      <c r="CW235" s="219"/>
      <c r="CX235" s="219"/>
      <c r="CY235" s="219"/>
      <c r="CZ235" s="219"/>
      <c r="DA235" s="220"/>
    </row>
    <row r="236" spans="1:105" s="115" customFormat="1" ht="15" customHeight="1">
      <c r="A236" s="209"/>
      <c r="B236" s="210"/>
      <c r="C236" s="210"/>
      <c r="D236" s="210"/>
      <c r="E236" s="210"/>
      <c r="F236" s="210"/>
      <c r="G236" s="211"/>
      <c r="H236" s="212" t="s">
        <v>578</v>
      </c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4"/>
      <c r="BT236" s="215">
        <v>5</v>
      </c>
      <c r="BU236" s="216"/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7"/>
      <c r="CJ236" s="218">
        <v>6500</v>
      </c>
      <c r="CK236" s="219"/>
      <c r="CL236" s="219"/>
      <c r="CM236" s="219"/>
      <c r="CN236" s="219"/>
      <c r="CO236" s="219"/>
      <c r="CP236" s="219"/>
      <c r="CQ236" s="219"/>
      <c r="CR236" s="219"/>
      <c r="CS236" s="219"/>
      <c r="CT236" s="219"/>
      <c r="CU236" s="219"/>
      <c r="CV236" s="219"/>
      <c r="CW236" s="219"/>
      <c r="CX236" s="219"/>
      <c r="CY236" s="219"/>
      <c r="CZ236" s="219"/>
      <c r="DA236" s="220"/>
    </row>
    <row r="237" spans="1:105" s="115" customFormat="1" ht="15" customHeight="1">
      <c r="A237" s="209"/>
      <c r="B237" s="210"/>
      <c r="C237" s="210"/>
      <c r="D237" s="210"/>
      <c r="E237" s="210"/>
      <c r="F237" s="210"/>
      <c r="G237" s="211"/>
      <c r="H237" s="212" t="s">
        <v>550</v>
      </c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4"/>
      <c r="BT237" s="215">
        <v>2</v>
      </c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7"/>
      <c r="CJ237" s="218">
        <v>2000</v>
      </c>
      <c r="CK237" s="219"/>
      <c r="CL237" s="219"/>
      <c r="CM237" s="219"/>
      <c r="CN237" s="219"/>
      <c r="CO237" s="219"/>
      <c r="CP237" s="219"/>
      <c r="CQ237" s="219"/>
      <c r="CR237" s="219"/>
      <c r="CS237" s="219"/>
      <c r="CT237" s="219"/>
      <c r="CU237" s="219"/>
      <c r="CV237" s="219"/>
      <c r="CW237" s="219"/>
      <c r="CX237" s="219"/>
      <c r="CY237" s="219"/>
      <c r="CZ237" s="219"/>
      <c r="DA237" s="220"/>
    </row>
    <row r="238" spans="1:105" s="115" customFormat="1" ht="15" customHeight="1">
      <c r="A238" s="209"/>
      <c r="B238" s="210"/>
      <c r="C238" s="210"/>
      <c r="D238" s="210"/>
      <c r="E238" s="210"/>
      <c r="F238" s="210"/>
      <c r="G238" s="211"/>
      <c r="H238" s="212" t="s">
        <v>579</v>
      </c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4"/>
      <c r="BT238" s="215">
        <v>10</v>
      </c>
      <c r="BU238" s="216"/>
      <c r="BV238" s="216"/>
      <c r="BW238" s="216"/>
      <c r="BX238" s="216"/>
      <c r="BY238" s="216"/>
      <c r="BZ238" s="216"/>
      <c r="CA238" s="216"/>
      <c r="CB238" s="216"/>
      <c r="CC238" s="216"/>
      <c r="CD238" s="216"/>
      <c r="CE238" s="216"/>
      <c r="CF238" s="216"/>
      <c r="CG238" s="216"/>
      <c r="CH238" s="216"/>
      <c r="CI238" s="217"/>
      <c r="CJ238" s="218">
        <v>4000</v>
      </c>
      <c r="CK238" s="219"/>
      <c r="CL238" s="219"/>
      <c r="CM238" s="219"/>
      <c r="CN238" s="219"/>
      <c r="CO238" s="219"/>
      <c r="CP238" s="219"/>
      <c r="CQ238" s="219"/>
      <c r="CR238" s="219"/>
      <c r="CS238" s="219"/>
      <c r="CT238" s="219"/>
      <c r="CU238" s="219"/>
      <c r="CV238" s="219"/>
      <c r="CW238" s="219"/>
      <c r="CX238" s="219"/>
      <c r="CY238" s="219"/>
      <c r="CZ238" s="219"/>
      <c r="DA238" s="220"/>
    </row>
    <row r="239" spans="1:105" s="115" customFormat="1" ht="15" customHeight="1">
      <c r="A239" s="209"/>
      <c r="B239" s="210"/>
      <c r="C239" s="210"/>
      <c r="D239" s="210"/>
      <c r="E239" s="210"/>
      <c r="F239" s="210"/>
      <c r="G239" s="211"/>
      <c r="H239" s="212" t="s">
        <v>551</v>
      </c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4"/>
      <c r="BT239" s="215">
        <v>10</v>
      </c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7"/>
      <c r="CJ239" s="218">
        <v>14000</v>
      </c>
      <c r="CK239" s="219"/>
      <c r="CL239" s="219"/>
      <c r="CM239" s="219"/>
      <c r="CN239" s="219"/>
      <c r="CO239" s="219"/>
      <c r="CP239" s="219"/>
      <c r="CQ239" s="219"/>
      <c r="CR239" s="219"/>
      <c r="CS239" s="219"/>
      <c r="CT239" s="219"/>
      <c r="CU239" s="219"/>
      <c r="CV239" s="219"/>
      <c r="CW239" s="219"/>
      <c r="CX239" s="219"/>
      <c r="CY239" s="219"/>
      <c r="CZ239" s="219"/>
      <c r="DA239" s="220"/>
    </row>
    <row r="240" spans="1:105" s="115" customFormat="1" ht="15" customHeight="1">
      <c r="A240" s="209"/>
      <c r="B240" s="210"/>
      <c r="C240" s="210"/>
      <c r="D240" s="210"/>
      <c r="E240" s="210"/>
      <c r="F240" s="210"/>
      <c r="G240" s="211"/>
      <c r="H240" s="212" t="s">
        <v>552</v>
      </c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4"/>
      <c r="BT240" s="215">
        <v>1</v>
      </c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7"/>
      <c r="CJ240" s="218">
        <v>10000</v>
      </c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  <c r="DA240" s="220"/>
    </row>
    <row r="241" spans="1:105" s="109" customFormat="1" ht="15" customHeight="1">
      <c r="A241" s="209"/>
      <c r="B241" s="210"/>
      <c r="C241" s="210"/>
      <c r="D241" s="210"/>
      <c r="E241" s="210"/>
      <c r="F241" s="210"/>
      <c r="G241" s="211"/>
      <c r="H241" s="206" t="s">
        <v>336</v>
      </c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  <c r="BI241" s="207"/>
      <c r="BJ241" s="207"/>
      <c r="BK241" s="207"/>
      <c r="BL241" s="207"/>
      <c r="BM241" s="207"/>
      <c r="BN241" s="207"/>
      <c r="BO241" s="207"/>
      <c r="BP241" s="207"/>
      <c r="BQ241" s="207"/>
      <c r="BR241" s="207"/>
      <c r="BS241" s="208"/>
      <c r="BT241" s="215" t="s">
        <v>293</v>
      </c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7"/>
      <c r="CJ241" s="218">
        <f>SUM(CJ236:DA240)</f>
        <v>36500</v>
      </c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  <c r="DA241" s="220"/>
    </row>
    <row r="242" spans="1:105" s="109" customFormat="1" ht="18.75" customHeight="1"/>
    <row r="243" spans="1:105" s="151" customFormat="1" ht="15" customHeight="1">
      <c r="A243" s="205" t="s">
        <v>439</v>
      </c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05"/>
      <c r="BO243" s="205"/>
      <c r="BP243" s="205"/>
      <c r="BQ243" s="205"/>
      <c r="BR243" s="205"/>
      <c r="BS243" s="205"/>
      <c r="BT243" s="205"/>
      <c r="BU243" s="205"/>
      <c r="BV243" s="205"/>
      <c r="BW243" s="205"/>
      <c r="BX243" s="205"/>
      <c r="BY243" s="205"/>
      <c r="BZ243" s="205"/>
      <c r="CA243" s="205"/>
      <c r="CB243" s="205"/>
      <c r="CC243" s="205"/>
      <c r="CD243" s="205"/>
      <c r="CE243" s="205"/>
      <c r="CF243" s="205"/>
      <c r="CG243" s="205"/>
      <c r="CH243" s="205"/>
      <c r="CI243" s="205"/>
      <c r="CJ243" s="205"/>
      <c r="CK243" s="205"/>
      <c r="CL243" s="205"/>
      <c r="CM243" s="205"/>
      <c r="CN243" s="205"/>
      <c r="CO243" s="205"/>
      <c r="CP243" s="205"/>
      <c r="CQ243" s="205"/>
      <c r="CR243" s="205"/>
      <c r="CS243" s="205"/>
      <c r="CT243" s="205"/>
      <c r="CU243" s="205"/>
      <c r="CV243" s="205"/>
      <c r="CW243" s="205"/>
      <c r="CX243" s="205"/>
      <c r="CY243" s="205"/>
      <c r="CZ243" s="205"/>
      <c r="DA243" s="205"/>
    </row>
    <row r="244" spans="1:105" s="109" customFormat="1" ht="10.5" customHeight="1"/>
    <row r="245" spans="1:105" s="153" customFormat="1" ht="30" customHeight="1">
      <c r="A245" s="234" t="s">
        <v>329</v>
      </c>
      <c r="B245" s="235"/>
      <c r="C245" s="235"/>
      <c r="D245" s="235"/>
      <c r="E245" s="235"/>
      <c r="F245" s="235"/>
      <c r="G245" s="236"/>
      <c r="H245" s="234" t="s">
        <v>463</v>
      </c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5"/>
      <c r="AE245" s="235"/>
      <c r="AF245" s="235"/>
      <c r="AG245" s="235"/>
      <c r="AH245" s="235"/>
      <c r="AI245" s="235"/>
      <c r="AJ245" s="235"/>
      <c r="AK245" s="235"/>
      <c r="AL245" s="235"/>
      <c r="AM245" s="235"/>
      <c r="AN245" s="235"/>
      <c r="AO245" s="235"/>
      <c r="AP245" s="235"/>
      <c r="AQ245" s="235"/>
      <c r="AR245" s="235"/>
      <c r="AS245" s="235"/>
      <c r="AT245" s="235"/>
      <c r="AU245" s="235"/>
      <c r="AV245" s="235"/>
      <c r="AW245" s="235"/>
      <c r="AX245" s="235"/>
      <c r="AY245" s="235"/>
      <c r="AZ245" s="235"/>
      <c r="BA245" s="235"/>
      <c r="BB245" s="235"/>
      <c r="BC245" s="236"/>
      <c r="BD245" s="234" t="s">
        <v>418</v>
      </c>
      <c r="BE245" s="235"/>
      <c r="BF245" s="235"/>
      <c r="BG245" s="235"/>
      <c r="BH245" s="235"/>
      <c r="BI245" s="235"/>
      <c r="BJ245" s="235"/>
      <c r="BK245" s="235"/>
      <c r="BL245" s="235"/>
      <c r="BM245" s="235"/>
      <c r="BN245" s="235"/>
      <c r="BO245" s="235"/>
      <c r="BP245" s="235"/>
      <c r="BQ245" s="235"/>
      <c r="BR245" s="235"/>
      <c r="BS245" s="236"/>
      <c r="BT245" s="234" t="s">
        <v>428</v>
      </c>
      <c r="BU245" s="235"/>
      <c r="BV245" s="235"/>
      <c r="BW245" s="235"/>
      <c r="BX245" s="235"/>
      <c r="BY245" s="235"/>
      <c r="BZ245" s="235"/>
      <c r="CA245" s="235"/>
      <c r="CB245" s="235"/>
      <c r="CC245" s="235"/>
      <c r="CD245" s="235"/>
      <c r="CE245" s="235"/>
      <c r="CF245" s="235"/>
      <c r="CG245" s="235"/>
      <c r="CH245" s="235"/>
      <c r="CI245" s="236"/>
      <c r="CJ245" s="234" t="s">
        <v>429</v>
      </c>
      <c r="CK245" s="235"/>
      <c r="CL245" s="235"/>
      <c r="CM245" s="235"/>
      <c r="CN245" s="235"/>
      <c r="CO245" s="235"/>
      <c r="CP245" s="235"/>
      <c r="CQ245" s="235"/>
      <c r="CR245" s="235"/>
      <c r="CS245" s="235"/>
      <c r="CT245" s="235"/>
      <c r="CU245" s="235"/>
      <c r="CV245" s="235"/>
      <c r="CW245" s="235"/>
      <c r="CX245" s="235"/>
      <c r="CY245" s="235"/>
      <c r="CZ245" s="235"/>
      <c r="DA245" s="236"/>
    </row>
    <row r="246" spans="1:105" s="114" customFormat="1" ht="12.75" customHeight="1">
      <c r="A246" s="186"/>
      <c r="B246" s="187"/>
      <c r="C246" s="187"/>
      <c r="D246" s="187"/>
      <c r="E246" s="187"/>
      <c r="F246" s="187"/>
      <c r="G246" s="188"/>
      <c r="H246" s="186">
        <v>1</v>
      </c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8"/>
      <c r="BD246" s="186">
        <v>2</v>
      </c>
      <c r="BE246" s="187"/>
      <c r="BF246" s="187"/>
      <c r="BG246" s="187"/>
      <c r="BH246" s="187"/>
      <c r="BI246" s="187"/>
      <c r="BJ246" s="187"/>
      <c r="BK246" s="187"/>
      <c r="BL246" s="187"/>
      <c r="BM246" s="187"/>
      <c r="BN246" s="187"/>
      <c r="BO246" s="187"/>
      <c r="BP246" s="187"/>
      <c r="BQ246" s="187"/>
      <c r="BR246" s="187"/>
      <c r="BS246" s="188"/>
      <c r="BT246" s="186">
        <v>3</v>
      </c>
      <c r="BU246" s="187"/>
      <c r="BV246" s="187"/>
      <c r="BW246" s="187"/>
      <c r="BX246" s="187"/>
      <c r="BY246" s="187"/>
      <c r="BZ246" s="187"/>
      <c r="CA246" s="187"/>
      <c r="CB246" s="187"/>
      <c r="CC246" s="187"/>
      <c r="CD246" s="187"/>
      <c r="CE246" s="187"/>
      <c r="CF246" s="187"/>
      <c r="CG246" s="187"/>
      <c r="CH246" s="187"/>
      <c r="CI246" s="188"/>
      <c r="CJ246" s="186">
        <v>4</v>
      </c>
      <c r="CK246" s="187"/>
      <c r="CL246" s="187"/>
      <c r="CM246" s="187"/>
      <c r="CN246" s="187"/>
      <c r="CO246" s="187"/>
      <c r="CP246" s="187"/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8"/>
    </row>
    <row r="247" spans="1:105" s="115" customFormat="1" ht="15.75" customHeight="1">
      <c r="A247" s="209"/>
      <c r="B247" s="210"/>
      <c r="C247" s="210"/>
      <c r="D247" s="210"/>
      <c r="E247" s="210"/>
      <c r="F247" s="210"/>
      <c r="G247" s="211"/>
      <c r="H247" s="193" t="s">
        <v>464</v>
      </c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215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7"/>
      <c r="BT247" s="215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7"/>
      <c r="CJ247" s="215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7"/>
    </row>
    <row r="248" spans="1:105" s="115" customFormat="1" ht="27" customHeight="1">
      <c r="A248" s="209"/>
      <c r="B248" s="210"/>
      <c r="C248" s="210"/>
      <c r="D248" s="210"/>
      <c r="E248" s="210"/>
      <c r="F248" s="210"/>
      <c r="G248" s="211"/>
      <c r="H248" s="193" t="s">
        <v>465</v>
      </c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215">
        <v>3</v>
      </c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7"/>
      <c r="BT248" s="215">
        <v>26000</v>
      </c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7"/>
      <c r="CJ248" s="215">
        <v>78000</v>
      </c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7"/>
    </row>
    <row r="249" spans="1:105" s="115" customFormat="1" ht="15" customHeight="1">
      <c r="A249" s="209"/>
      <c r="B249" s="210"/>
      <c r="C249" s="210"/>
      <c r="D249" s="210"/>
      <c r="E249" s="210"/>
      <c r="F249" s="210"/>
      <c r="G249" s="211"/>
      <c r="H249" s="193" t="s">
        <v>469</v>
      </c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215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7"/>
      <c r="BT249" s="215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7"/>
      <c r="CJ249" s="215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6"/>
      <c r="CU249" s="216"/>
      <c r="CV249" s="216"/>
      <c r="CW249" s="216"/>
      <c r="CX249" s="216"/>
      <c r="CY249" s="216"/>
      <c r="CZ249" s="216"/>
      <c r="DA249" s="217"/>
    </row>
    <row r="250" spans="1:105" s="115" customFormat="1" ht="15" customHeight="1">
      <c r="A250" s="209"/>
      <c r="B250" s="210"/>
      <c r="C250" s="210"/>
      <c r="D250" s="210"/>
      <c r="E250" s="210"/>
      <c r="F250" s="210"/>
      <c r="G250" s="211"/>
      <c r="H250" s="193" t="s">
        <v>472</v>
      </c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312"/>
      <c r="BE250" s="313"/>
      <c r="BF250" s="313"/>
      <c r="BG250" s="313"/>
      <c r="BH250" s="313"/>
      <c r="BI250" s="313"/>
      <c r="BJ250" s="313"/>
      <c r="BK250" s="313"/>
      <c r="BL250" s="313"/>
      <c r="BM250" s="313"/>
      <c r="BN250" s="313"/>
      <c r="BO250" s="313"/>
      <c r="BP250" s="313"/>
      <c r="BQ250" s="313"/>
      <c r="BR250" s="313"/>
      <c r="BS250" s="314"/>
      <c r="BT250" s="215"/>
      <c r="BU250" s="216"/>
      <c r="BV250" s="216"/>
      <c r="BW250" s="216"/>
      <c r="BX250" s="216"/>
      <c r="BY250" s="216"/>
      <c r="BZ250" s="216"/>
      <c r="CA250" s="216"/>
      <c r="CB250" s="216"/>
      <c r="CC250" s="216"/>
      <c r="CD250" s="216"/>
      <c r="CE250" s="216"/>
      <c r="CF250" s="216"/>
      <c r="CG250" s="216"/>
      <c r="CH250" s="216"/>
      <c r="CI250" s="217"/>
      <c r="CJ250" s="215"/>
      <c r="CK250" s="216"/>
      <c r="CL250" s="216"/>
      <c r="CM250" s="216"/>
      <c r="CN250" s="216"/>
      <c r="CO250" s="216"/>
      <c r="CP250" s="216"/>
      <c r="CQ250" s="216"/>
      <c r="CR250" s="216"/>
      <c r="CS250" s="216"/>
      <c r="CT250" s="216"/>
      <c r="CU250" s="216"/>
      <c r="CV250" s="216"/>
      <c r="CW250" s="216"/>
      <c r="CX250" s="216"/>
      <c r="CY250" s="216"/>
      <c r="CZ250" s="216"/>
      <c r="DA250" s="217"/>
    </row>
    <row r="251" spans="1:105" s="115" customFormat="1" ht="15" customHeight="1">
      <c r="A251" s="209"/>
      <c r="B251" s="210"/>
      <c r="C251" s="210"/>
      <c r="D251" s="210"/>
      <c r="E251" s="210"/>
      <c r="F251" s="210"/>
      <c r="G251" s="211"/>
      <c r="H251" s="193" t="s">
        <v>470</v>
      </c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  <c r="BD251" s="312"/>
      <c r="BE251" s="313"/>
      <c r="BF251" s="313"/>
      <c r="BG251" s="313"/>
      <c r="BH251" s="313"/>
      <c r="BI251" s="313"/>
      <c r="BJ251" s="313"/>
      <c r="BK251" s="313"/>
      <c r="BL251" s="313"/>
      <c r="BM251" s="313"/>
      <c r="BN251" s="313"/>
      <c r="BO251" s="313"/>
      <c r="BP251" s="313"/>
      <c r="BQ251" s="313"/>
      <c r="BR251" s="313"/>
      <c r="BS251" s="314"/>
      <c r="BT251" s="215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7"/>
      <c r="CJ251" s="215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7"/>
    </row>
    <row r="252" spans="1:105" s="115" customFormat="1" ht="15" customHeight="1">
      <c r="A252" s="209"/>
      <c r="B252" s="210"/>
      <c r="C252" s="210"/>
      <c r="D252" s="210"/>
      <c r="E252" s="210"/>
      <c r="F252" s="210"/>
      <c r="G252" s="211"/>
      <c r="H252" s="193" t="s">
        <v>471</v>
      </c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312"/>
      <c r="BE252" s="313"/>
      <c r="BF252" s="313"/>
      <c r="BG252" s="313"/>
      <c r="BH252" s="313"/>
      <c r="BI252" s="313"/>
      <c r="BJ252" s="313"/>
      <c r="BK252" s="313"/>
      <c r="BL252" s="313"/>
      <c r="BM252" s="313"/>
      <c r="BN252" s="313"/>
      <c r="BO252" s="313"/>
      <c r="BP252" s="313"/>
      <c r="BQ252" s="313"/>
      <c r="BR252" s="313"/>
      <c r="BS252" s="314"/>
      <c r="BT252" s="215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7"/>
      <c r="CJ252" s="215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7"/>
    </row>
    <row r="253" spans="1:105" s="115" customFormat="1" ht="15" customHeight="1">
      <c r="A253" s="209"/>
      <c r="B253" s="210"/>
      <c r="C253" s="210"/>
      <c r="D253" s="210"/>
      <c r="E253" s="210"/>
      <c r="F253" s="210"/>
      <c r="G253" s="211"/>
      <c r="H253" s="212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4"/>
      <c r="BD253" s="312"/>
      <c r="BE253" s="313"/>
      <c r="BF253" s="313"/>
      <c r="BG253" s="313"/>
      <c r="BH253" s="313"/>
      <c r="BI253" s="313"/>
      <c r="BJ253" s="313"/>
      <c r="BK253" s="313"/>
      <c r="BL253" s="313"/>
      <c r="BM253" s="313"/>
      <c r="BN253" s="313"/>
      <c r="BO253" s="313"/>
      <c r="BP253" s="313"/>
      <c r="BQ253" s="313"/>
      <c r="BR253" s="313"/>
      <c r="BS253" s="314"/>
      <c r="BT253" s="215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7"/>
      <c r="CJ253" s="215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7"/>
    </row>
    <row r="254" spans="1:105" s="115" customFormat="1" ht="15" customHeight="1">
      <c r="A254" s="209"/>
      <c r="B254" s="210"/>
      <c r="C254" s="210"/>
      <c r="D254" s="210"/>
      <c r="E254" s="210"/>
      <c r="F254" s="210"/>
      <c r="G254" s="211"/>
      <c r="H254" s="212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4"/>
      <c r="BD254" s="312"/>
      <c r="BE254" s="313"/>
      <c r="BF254" s="313"/>
      <c r="BG254" s="313"/>
      <c r="BH254" s="313"/>
      <c r="BI254" s="313"/>
      <c r="BJ254" s="313"/>
      <c r="BK254" s="313"/>
      <c r="BL254" s="313"/>
      <c r="BM254" s="313"/>
      <c r="BN254" s="313"/>
      <c r="BO254" s="313"/>
      <c r="BP254" s="313"/>
      <c r="BQ254" s="313"/>
      <c r="BR254" s="313"/>
      <c r="BS254" s="314"/>
      <c r="BT254" s="215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7"/>
      <c r="CJ254" s="315"/>
      <c r="CK254" s="316"/>
      <c r="CL254" s="316"/>
      <c r="CM254" s="316"/>
      <c r="CN254" s="316"/>
      <c r="CO254" s="316"/>
      <c r="CP254" s="316"/>
      <c r="CQ254" s="316"/>
      <c r="CR254" s="316"/>
      <c r="CS254" s="316"/>
      <c r="CT254" s="316"/>
      <c r="CU254" s="316"/>
      <c r="CV254" s="316"/>
      <c r="CW254" s="316"/>
      <c r="CX254" s="316"/>
      <c r="CY254" s="316"/>
      <c r="CZ254" s="316"/>
      <c r="DA254" s="317"/>
    </row>
    <row r="255" spans="1:105" s="115" customFormat="1" ht="15" customHeight="1">
      <c r="A255" s="318"/>
      <c r="B255" s="319"/>
      <c r="C255" s="319"/>
      <c r="D255" s="319"/>
      <c r="E255" s="319"/>
      <c r="F255" s="319"/>
      <c r="G255" s="320"/>
      <c r="H255" s="321" t="s">
        <v>336</v>
      </c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3"/>
      <c r="BD255" s="322"/>
      <c r="BE255" s="323"/>
      <c r="BF255" s="323"/>
      <c r="BG255" s="323"/>
      <c r="BH255" s="323"/>
      <c r="BI255" s="323"/>
      <c r="BJ255" s="323"/>
      <c r="BK255" s="323"/>
      <c r="BL255" s="323"/>
      <c r="BM255" s="323"/>
      <c r="BN255" s="323"/>
      <c r="BO255" s="323"/>
      <c r="BP255" s="323"/>
      <c r="BQ255" s="323"/>
      <c r="BR255" s="323"/>
      <c r="BS255" s="324"/>
      <c r="BT255" s="322" t="s">
        <v>293</v>
      </c>
      <c r="BU255" s="323"/>
      <c r="BV255" s="323"/>
      <c r="BW255" s="323"/>
      <c r="BX255" s="323"/>
      <c r="BY255" s="323"/>
      <c r="BZ255" s="323"/>
      <c r="CA255" s="323"/>
      <c r="CB255" s="323"/>
      <c r="CC255" s="323"/>
      <c r="CD255" s="323"/>
      <c r="CE255" s="323"/>
      <c r="CF255" s="323"/>
      <c r="CG255" s="323"/>
      <c r="CH255" s="323"/>
      <c r="CI255" s="324"/>
      <c r="CJ255" s="325">
        <f>SUM(CJ247:DA254)</f>
        <v>78000</v>
      </c>
      <c r="CK255" s="326"/>
      <c r="CL255" s="326"/>
      <c r="CM255" s="326"/>
      <c r="CN255" s="326"/>
      <c r="CO255" s="326"/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  <c r="DA255" s="327"/>
    </row>
    <row r="257" spans="1:105" s="151" customFormat="1" ht="17.25" customHeight="1">
      <c r="A257" s="205" t="s">
        <v>488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05"/>
      <c r="BO257" s="205"/>
      <c r="BP257" s="205"/>
      <c r="BQ257" s="205"/>
      <c r="BR257" s="205"/>
      <c r="BS257" s="205"/>
      <c r="BT257" s="205"/>
      <c r="BU257" s="205"/>
      <c r="BV257" s="205"/>
      <c r="BW257" s="205"/>
      <c r="BX257" s="205"/>
      <c r="BY257" s="205"/>
      <c r="BZ257" s="205"/>
      <c r="CA257" s="205"/>
      <c r="CB257" s="205"/>
      <c r="CC257" s="205"/>
      <c r="CD257" s="205"/>
      <c r="CE257" s="205"/>
      <c r="CF257" s="205"/>
      <c r="CG257" s="205"/>
      <c r="CH257" s="205"/>
      <c r="CI257" s="205"/>
      <c r="CJ257" s="205"/>
      <c r="CK257" s="205"/>
      <c r="CL257" s="205"/>
      <c r="CM257" s="205"/>
      <c r="CN257" s="205"/>
      <c r="CO257" s="205"/>
      <c r="CP257" s="205"/>
      <c r="CQ257" s="205"/>
      <c r="CR257" s="205"/>
      <c r="CS257" s="205"/>
      <c r="CT257" s="205"/>
      <c r="CU257" s="205"/>
      <c r="CV257" s="205"/>
      <c r="CW257" s="205"/>
      <c r="CX257" s="205"/>
      <c r="CY257" s="205"/>
      <c r="CZ257" s="205"/>
      <c r="DA257" s="205"/>
    </row>
    <row r="258" spans="1:105" s="109" customFormat="1" ht="10.5" customHeight="1"/>
    <row r="259" spans="1:105" s="153" customFormat="1" ht="30" customHeight="1">
      <c r="A259" s="234" t="s">
        <v>329</v>
      </c>
      <c r="B259" s="235"/>
      <c r="C259" s="235"/>
      <c r="D259" s="235"/>
      <c r="E259" s="235"/>
      <c r="F259" s="235"/>
      <c r="G259" s="236"/>
      <c r="H259" s="234" t="s">
        <v>385</v>
      </c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5"/>
      <c r="W259" s="235"/>
      <c r="X259" s="235"/>
      <c r="Y259" s="235"/>
      <c r="Z259" s="235"/>
      <c r="AA259" s="235"/>
      <c r="AB259" s="235"/>
      <c r="AC259" s="235"/>
      <c r="AD259" s="235"/>
      <c r="AE259" s="235"/>
      <c r="AF259" s="235"/>
      <c r="AG259" s="235"/>
      <c r="AH259" s="235"/>
      <c r="AI259" s="235"/>
      <c r="AJ259" s="235"/>
      <c r="AK259" s="235"/>
      <c r="AL259" s="235"/>
      <c r="AM259" s="235"/>
      <c r="AN259" s="235"/>
      <c r="AO259" s="235"/>
      <c r="AP259" s="235"/>
      <c r="AQ259" s="235"/>
      <c r="AR259" s="235"/>
      <c r="AS259" s="235"/>
      <c r="AT259" s="235"/>
      <c r="AU259" s="235"/>
      <c r="AV259" s="235"/>
      <c r="AW259" s="235"/>
      <c r="AX259" s="235"/>
      <c r="AY259" s="235"/>
      <c r="AZ259" s="235"/>
      <c r="BA259" s="235"/>
      <c r="BB259" s="235"/>
      <c r="BC259" s="236"/>
      <c r="BD259" s="234" t="s">
        <v>418</v>
      </c>
      <c r="BE259" s="235"/>
      <c r="BF259" s="235"/>
      <c r="BG259" s="235"/>
      <c r="BH259" s="235"/>
      <c r="BI259" s="235"/>
      <c r="BJ259" s="235"/>
      <c r="BK259" s="235"/>
      <c r="BL259" s="235"/>
      <c r="BM259" s="235"/>
      <c r="BN259" s="235"/>
      <c r="BO259" s="235"/>
      <c r="BP259" s="235"/>
      <c r="BQ259" s="235"/>
      <c r="BR259" s="235"/>
      <c r="BS259" s="236"/>
      <c r="BT259" s="234" t="s">
        <v>428</v>
      </c>
      <c r="BU259" s="235"/>
      <c r="BV259" s="235"/>
      <c r="BW259" s="235"/>
      <c r="BX259" s="235"/>
      <c r="BY259" s="235"/>
      <c r="BZ259" s="235"/>
      <c r="CA259" s="235"/>
      <c r="CB259" s="235"/>
      <c r="CC259" s="235"/>
      <c r="CD259" s="235"/>
      <c r="CE259" s="235"/>
      <c r="CF259" s="235"/>
      <c r="CG259" s="235"/>
      <c r="CH259" s="235"/>
      <c r="CI259" s="236"/>
      <c r="CJ259" s="234" t="s">
        <v>429</v>
      </c>
      <c r="CK259" s="235"/>
      <c r="CL259" s="235"/>
      <c r="CM259" s="235"/>
      <c r="CN259" s="235"/>
      <c r="CO259" s="235"/>
      <c r="CP259" s="235"/>
      <c r="CQ259" s="235"/>
      <c r="CR259" s="235"/>
      <c r="CS259" s="235"/>
      <c r="CT259" s="235"/>
      <c r="CU259" s="235"/>
      <c r="CV259" s="235"/>
      <c r="CW259" s="235"/>
      <c r="CX259" s="235"/>
      <c r="CY259" s="235"/>
      <c r="CZ259" s="235"/>
      <c r="DA259" s="236"/>
    </row>
    <row r="260" spans="1:105" s="114" customFormat="1" ht="12.75" customHeight="1">
      <c r="A260" s="186"/>
      <c r="B260" s="187"/>
      <c r="C260" s="187"/>
      <c r="D260" s="187"/>
      <c r="E260" s="187"/>
      <c r="F260" s="187"/>
      <c r="G260" s="188"/>
      <c r="H260" s="186">
        <v>1</v>
      </c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  <c r="BB260" s="187"/>
      <c r="BC260" s="188"/>
      <c r="BD260" s="186">
        <v>2</v>
      </c>
      <c r="BE260" s="187"/>
      <c r="BF260" s="187"/>
      <c r="BG260" s="187"/>
      <c r="BH260" s="187"/>
      <c r="BI260" s="187"/>
      <c r="BJ260" s="187"/>
      <c r="BK260" s="187"/>
      <c r="BL260" s="187"/>
      <c r="BM260" s="187"/>
      <c r="BN260" s="187"/>
      <c r="BO260" s="187"/>
      <c r="BP260" s="187"/>
      <c r="BQ260" s="187"/>
      <c r="BR260" s="187"/>
      <c r="BS260" s="188"/>
      <c r="BT260" s="186">
        <v>3</v>
      </c>
      <c r="BU260" s="187"/>
      <c r="BV260" s="187"/>
      <c r="BW260" s="187"/>
      <c r="BX260" s="187"/>
      <c r="BY260" s="187"/>
      <c r="BZ260" s="187"/>
      <c r="CA260" s="187"/>
      <c r="CB260" s="187"/>
      <c r="CC260" s="187"/>
      <c r="CD260" s="187"/>
      <c r="CE260" s="187"/>
      <c r="CF260" s="187"/>
      <c r="CG260" s="187"/>
      <c r="CH260" s="187"/>
      <c r="CI260" s="188"/>
      <c r="CJ260" s="186">
        <v>4</v>
      </c>
      <c r="CK260" s="187"/>
      <c r="CL260" s="187"/>
      <c r="CM260" s="187"/>
      <c r="CN260" s="187"/>
      <c r="CO260" s="187"/>
      <c r="CP260" s="187"/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8"/>
    </row>
    <row r="261" spans="1:105" s="115" customFormat="1" ht="22.5" customHeight="1">
      <c r="A261" s="209" t="s">
        <v>141</v>
      </c>
      <c r="B261" s="210"/>
      <c r="C261" s="210"/>
      <c r="D261" s="210"/>
      <c r="E261" s="210"/>
      <c r="F261" s="210"/>
      <c r="G261" s="211"/>
      <c r="H261" s="193" t="s">
        <v>477</v>
      </c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215">
        <v>15</v>
      </c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7"/>
      <c r="BT261" s="215">
        <v>250</v>
      </c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7"/>
      <c r="CJ261" s="215">
        <v>12496</v>
      </c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6"/>
      <c r="CU261" s="216"/>
      <c r="CV261" s="216"/>
      <c r="CW261" s="216"/>
      <c r="CX261" s="216"/>
      <c r="CY261" s="216"/>
      <c r="CZ261" s="216"/>
      <c r="DA261" s="217"/>
    </row>
    <row r="262" spans="1:105" s="115" customFormat="1" ht="15" customHeight="1">
      <c r="A262" s="209" t="s">
        <v>116</v>
      </c>
      <c r="B262" s="210"/>
      <c r="C262" s="210"/>
      <c r="D262" s="210"/>
      <c r="E262" s="210"/>
      <c r="F262" s="210"/>
      <c r="G262" s="211"/>
      <c r="H262" s="193" t="s">
        <v>474</v>
      </c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215">
        <v>2</v>
      </c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7"/>
      <c r="BT262" s="215">
        <v>390</v>
      </c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7"/>
      <c r="CJ262" s="215">
        <v>780</v>
      </c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6"/>
      <c r="CU262" s="216"/>
      <c r="CV262" s="216"/>
      <c r="CW262" s="216"/>
      <c r="CX262" s="216"/>
      <c r="CY262" s="216"/>
      <c r="CZ262" s="216"/>
      <c r="DA262" s="217"/>
    </row>
    <row r="263" spans="1:105" s="115" customFormat="1" ht="15" customHeight="1">
      <c r="A263" s="192" t="s">
        <v>142</v>
      </c>
      <c r="B263" s="192"/>
      <c r="C263" s="192"/>
      <c r="D263" s="192"/>
      <c r="E263" s="192"/>
      <c r="F263" s="192"/>
      <c r="G263" s="192"/>
      <c r="H263" s="193" t="s">
        <v>475</v>
      </c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  <c r="CI263" s="195"/>
      <c r="CJ263" s="195"/>
      <c r="CK263" s="195"/>
      <c r="CL263" s="195"/>
      <c r="CM263" s="195"/>
      <c r="CN263" s="195"/>
      <c r="CO263" s="195"/>
      <c r="CP263" s="195"/>
      <c r="CQ263" s="195"/>
      <c r="CR263" s="195"/>
      <c r="CS263" s="195"/>
      <c r="CT263" s="195"/>
      <c r="CU263" s="195"/>
      <c r="CV263" s="195"/>
      <c r="CW263" s="195"/>
      <c r="CX263" s="195"/>
      <c r="CY263" s="195"/>
      <c r="CZ263" s="195"/>
      <c r="DA263" s="195"/>
    </row>
    <row r="264" spans="1:105" s="115" customFormat="1" ht="15" customHeight="1">
      <c r="A264" s="192" t="s">
        <v>117</v>
      </c>
      <c r="B264" s="192"/>
      <c r="C264" s="192"/>
      <c r="D264" s="192"/>
      <c r="E264" s="192"/>
      <c r="F264" s="192"/>
      <c r="G264" s="192"/>
      <c r="H264" s="193" t="s">
        <v>476</v>
      </c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  <c r="CI264" s="195"/>
      <c r="CJ264" s="195"/>
      <c r="CK264" s="195"/>
      <c r="CL264" s="195"/>
      <c r="CM264" s="195"/>
      <c r="CN264" s="195"/>
      <c r="CO264" s="195"/>
      <c r="CP264" s="195"/>
      <c r="CQ264" s="195"/>
      <c r="CR264" s="195"/>
      <c r="CS264" s="195"/>
      <c r="CT264" s="195"/>
      <c r="CU264" s="195"/>
      <c r="CV264" s="195"/>
      <c r="CW264" s="195"/>
      <c r="CX264" s="195"/>
      <c r="CY264" s="195"/>
      <c r="CZ264" s="195"/>
      <c r="DA264" s="195"/>
    </row>
    <row r="265" spans="1:105" s="115" customFormat="1" ht="15" customHeight="1">
      <c r="A265" s="192" t="s">
        <v>467</v>
      </c>
      <c r="B265" s="192"/>
      <c r="C265" s="192"/>
      <c r="D265" s="192"/>
      <c r="E265" s="192"/>
      <c r="F265" s="192"/>
      <c r="G265" s="192"/>
      <c r="H265" s="199" t="s">
        <v>478</v>
      </c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200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  <c r="CI265" s="195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</row>
    <row r="266" spans="1:105" s="115" customFormat="1" ht="15" customHeight="1">
      <c r="A266" s="192" t="s">
        <v>522</v>
      </c>
      <c r="B266" s="192"/>
      <c r="C266" s="192"/>
      <c r="D266" s="192"/>
      <c r="E266" s="192"/>
      <c r="F266" s="192"/>
      <c r="G266" s="192"/>
      <c r="H266" s="193" t="s">
        <v>479</v>
      </c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</row>
    <row r="267" spans="1:105" s="115" customFormat="1" ht="24" customHeight="1">
      <c r="A267" s="192" t="s">
        <v>523</v>
      </c>
      <c r="B267" s="192"/>
      <c r="C267" s="192"/>
      <c r="D267" s="192"/>
      <c r="E267" s="192"/>
      <c r="F267" s="192"/>
      <c r="G267" s="192"/>
      <c r="H267" s="193" t="s">
        <v>480</v>
      </c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</row>
    <row r="268" spans="1:105" s="115" customFormat="1" ht="15" customHeight="1">
      <c r="A268" s="192" t="s">
        <v>524</v>
      </c>
      <c r="B268" s="192"/>
      <c r="C268" s="192"/>
      <c r="D268" s="192"/>
      <c r="E268" s="192"/>
      <c r="F268" s="192"/>
      <c r="G268" s="192"/>
      <c r="H268" s="193" t="s">
        <v>481</v>
      </c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4">
        <v>30</v>
      </c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5">
        <v>37</v>
      </c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>
        <v>953</v>
      </c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</row>
    <row r="269" spans="1:105" s="115" customFormat="1" ht="15" customHeight="1">
      <c r="A269" s="192"/>
      <c r="B269" s="192"/>
      <c r="C269" s="192"/>
      <c r="D269" s="192"/>
      <c r="E269" s="192"/>
      <c r="F269" s="192"/>
      <c r="G269" s="192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</row>
    <row r="270" spans="1:105" s="115" customFormat="1" ht="15" customHeight="1">
      <c r="A270" s="192"/>
      <c r="B270" s="192"/>
      <c r="C270" s="192"/>
      <c r="D270" s="192"/>
      <c r="E270" s="192"/>
      <c r="F270" s="192"/>
      <c r="G270" s="192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</row>
    <row r="271" spans="1:105" s="115" customFormat="1" ht="15" customHeight="1">
      <c r="A271" s="192"/>
      <c r="B271" s="192"/>
      <c r="C271" s="192"/>
      <c r="D271" s="192"/>
      <c r="E271" s="192"/>
      <c r="F271" s="192"/>
      <c r="G271" s="192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</row>
    <row r="272" spans="1:105" s="115" customFormat="1" ht="15" customHeight="1">
      <c r="A272" s="192"/>
      <c r="B272" s="192"/>
      <c r="C272" s="192"/>
      <c r="D272" s="192"/>
      <c r="E272" s="192"/>
      <c r="F272" s="192"/>
      <c r="G272" s="192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</row>
    <row r="273" spans="1:105" s="115" customFormat="1" ht="15" customHeight="1">
      <c r="A273" s="181"/>
      <c r="B273" s="181"/>
      <c r="C273" s="181"/>
      <c r="D273" s="181"/>
      <c r="E273" s="181"/>
      <c r="F273" s="181"/>
      <c r="G273" s="181"/>
      <c r="H273" s="182" t="s">
        <v>336</v>
      </c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182"/>
      <c r="BB273" s="182"/>
      <c r="BC273" s="183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 t="s">
        <v>293</v>
      </c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  <c r="CF273" s="184"/>
      <c r="CG273" s="184"/>
      <c r="CH273" s="184"/>
      <c r="CI273" s="184"/>
      <c r="CJ273" s="185">
        <f>SUM(CJ261:DA272)</f>
        <v>14229</v>
      </c>
      <c r="CK273" s="184"/>
      <c r="CL273" s="184"/>
      <c r="CM273" s="184"/>
      <c r="CN273" s="184"/>
      <c r="CO273" s="184"/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</row>
    <row r="279" spans="1:105">
      <c r="CM279" s="331">
        <f>CJ17+CM56+CJ145+CL161+CJ168+CL197+CJ221+CJ241+CJ255+CJ273+59723.09+CE104</f>
        <v>300000.46999999997</v>
      </c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</row>
    <row r="280" spans="1:105"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</row>
  </sheetData>
  <mergeCells count="973">
    <mergeCell ref="CM279:DA280"/>
    <mergeCell ref="BD143:BS143"/>
    <mergeCell ref="BT137:CI137"/>
    <mergeCell ref="BT138:CI138"/>
    <mergeCell ref="BT139:CI139"/>
    <mergeCell ref="BT140:CI140"/>
    <mergeCell ref="BT141:CI141"/>
    <mergeCell ref="BT142:CI142"/>
    <mergeCell ref="BT143:CI143"/>
    <mergeCell ref="CJ137:DA137"/>
    <mergeCell ref="CJ138:DA138"/>
    <mergeCell ref="CJ139:DA139"/>
    <mergeCell ref="CJ140:DA140"/>
    <mergeCell ref="CJ141:DA141"/>
    <mergeCell ref="CJ142:DA142"/>
    <mergeCell ref="CJ143:DA143"/>
    <mergeCell ref="X149:DA149"/>
    <mergeCell ref="A152:DA152"/>
    <mergeCell ref="A154:G154"/>
    <mergeCell ref="H154:AO154"/>
    <mergeCell ref="AP154:BE154"/>
    <mergeCell ref="BF154:BU154"/>
    <mergeCell ref="BV154:CK154"/>
    <mergeCell ref="CL154:DA154"/>
    <mergeCell ref="A1:DA1"/>
    <mergeCell ref="AE2:AZ2"/>
    <mergeCell ref="A4:F4"/>
    <mergeCell ref="G4:AD4"/>
    <mergeCell ref="AE4:BC4"/>
    <mergeCell ref="BD4:BS4"/>
    <mergeCell ref="BT4:DA4"/>
    <mergeCell ref="A137:G137"/>
    <mergeCell ref="A138:G138"/>
    <mergeCell ref="H137:BC137"/>
    <mergeCell ref="H138:BC138"/>
    <mergeCell ref="BD137:BS137"/>
    <mergeCell ref="BD138:BS138"/>
    <mergeCell ref="A7:F7"/>
    <mergeCell ref="G7:AD7"/>
    <mergeCell ref="AE7:BC7"/>
    <mergeCell ref="BD7:BS7"/>
    <mergeCell ref="BT7:DA7"/>
    <mergeCell ref="A9:DA9"/>
    <mergeCell ref="A5:F5"/>
    <mergeCell ref="G5:AD5"/>
    <mergeCell ref="AE5:BC5"/>
    <mergeCell ref="BD5:BS5"/>
    <mergeCell ref="BT5:DA5"/>
    <mergeCell ref="A6:F6"/>
    <mergeCell ref="G6:AD6"/>
    <mergeCell ref="AE6:BC6"/>
    <mergeCell ref="BD6:BS6"/>
    <mergeCell ref="BT6:DA6"/>
    <mergeCell ref="CJ12:DA12"/>
    <mergeCell ref="A13:F13"/>
    <mergeCell ref="G13:AD13"/>
    <mergeCell ref="AE13:BC13"/>
    <mergeCell ref="BD13:BS13"/>
    <mergeCell ref="BT13:CI13"/>
    <mergeCell ref="CJ13:DA13"/>
    <mergeCell ref="AE10:AZ10"/>
    <mergeCell ref="A12:F12"/>
    <mergeCell ref="G12:AD12"/>
    <mergeCell ref="AE12:BC12"/>
    <mergeCell ref="BD12:BS12"/>
    <mergeCell ref="BT12:CI12"/>
    <mergeCell ref="A15:F15"/>
    <mergeCell ref="G15:AD15"/>
    <mergeCell ref="AE15:BC15"/>
    <mergeCell ref="BD15:BS15"/>
    <mergeCell ref="BT15:CI15"/>
    <mergeCell ref="CJ15:DA15"/>
    <mergeCell ref="A14:F14"/>
    <mergeCell ref="G14:AD14"/>
    <mergeCell ref="AE14:BC14"/>
    <mergeCell ref="BD14:BS14"/>
    <mergeCell ref="BT14:CI14"/>
    <mergeCell ref="CJ14:DA14"/>
    <mergeCell ref="A17:F17"/>
    <mergeCell ref="G17:AD17"/>
    <mergeCell ref="AE17:BC17"/>
    <mergeCell ref="BD17:BS17"/>
    <mergeCell ref="BT17:CI17"/>
    <mergeCell ref="CJ17:DA17"/>
    <mergeCell ref="A16:F16"/>
    <mergeCell ref="G16:AD16"/>
    <mergeCell ref="AE16:BC16"/>
    <mergeCell ref="BD16:BS16"/>
    <mergeCell ref="BT16:CI16"/>
    <mergeCell ref="CJ16:DA16"/>
    <mergeCell ref="A19:DA19"/>
    <mergeCell ref="A21:DA21"/>
    <mergeCell ref="AE22:AZ22"/>
    <mergeCell ref="A24:F24"/>
    <mergeCell ref="G24:AD24"/>
    <mergeCell ref="AE24:AY24"/>
    <mergeCell ref="AZ24:BQ24"/>
    <mergeCell ref="BR24:CI24"/>
    <mergeCell ref="CJ24:DA24"/>
    <mergeCell ref="A26:F26"/>
    <mergeCell ref="G26:AD26"/>
    <mergeCell ref="AE26:AY26"/>
    <mergeCell ref="AZ26:BQ26"/>
    <mergeCell ref="BR26:CI26"/>
    <mergeCell ref="CJ26:DA26"/>
    <mergeCell ref="A25:F25"/>
    <mergeCell ref="G25:AD25"/>
    <mergeCell ref="AE25:AY25"/>
    <mergeCell ref="AZ25:BQ25"/>
    <mergeCell ref="BR25:CI25"/>
    <mergeCell ref="CJ25:DA25"/>
    <mergeCell ref="A28:F28"/>
    <mergeCell ref="G28:AD28"/>
    <mergeCell ref="AE28:AY28"/>
    <mergeCell ref="AZ28:BQ28"/>
    <mergeCell ref="BR28:CI28"/>
    <mergeCell ref="CJ28:DA28"/>
    <mergeCell ref="A27:F27"/>
    <mergeCell ref="G27:AD27"/>
    <mergeCell ref="AE27:AY27"/>
    <mergeCell ref="AZ27:BQ27"/>
    <mergeCell ref="BR27:CI27"/>
    <mergeCell ref="CJ27:DA27"/>
    <mergeCell ref="A34:F34"/>
    <mergeCell ref="G34:AD34"/>
    <mergeCell ref="AE34:AY34"/>
    <mergeCell ref="AZ34:BQ34"/>
    <mergeCell ref="BR34:CI34"/>
    <mergeCell ref="CJ34:DA34"/>
    <mergeCell ref="A30:DA30"/>
    <mergeCell ref="AE31:AZ31"/>
    <mergeCell ref="A33:F33"/>
    <mergeCell ref="G33:AD33"/>
    <mergeCell ref="AE33:AY33"/>
    <mergeCell ref="AZ33:BQ33"/>
    <mergeCell ref="BR33:CI33"/>
    <mergeCell ref="CJ33:DA33"/>
    <mergeCell ref="A36:F36"/>
    <mergeCell ref="G36:AD36"/>
    <mergeCell ref="AE36:AY36"/>
    <mergeCell ref="AZ36:BQ36"/>
    <mergeCell ref="BR36:CI36"/>
    <mergeCell ref="CJ36:DA36"/>
    <mergeCell ref="A35:F35"/>
    <mergeCell ref="G35:AD35"/>
    <mergeCell ref="AE35:AY35"/>
    <mergeCell ref="AZ35:BQ35"/>
    <mergeCell ref="BR35:CI35"/>
    <mergeCell ref="CJ35:DA35"/>
    <mergeCell ref="A42:F42"/>
    <mergeCell ref="G42:BV42"/>
    <mergeCell ref="BW42:CL42"/>
    <mergeCell ref="CM42:DA42"/>
    <mergeCell ref="A43:F43"/>
    <mergeCell ref="H43:BV43"/>
    <mergeCell ref="BW43:CL43"/>
    <mergeCell ref="CM43:DA43"/>
    <mergeCell ref="A38:DA38"/>
    <mergeCell ref="AE39:AZ39"/>
    <mergeCell ref="A41:F41"/>
    <mergeCell ref="G41:BV41"/>
    <mergeCell ref="BW41:CL41"/>
    <mergeCell ref="CM41:DA41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4:F45"/>
    <mergeCell ref="H44:BV44"/>
    <mergeCell ref="CM44:DA45"/>
    <mergeCell ref="H45:BV45"/>
    <mergeCell ref="A46:F46"/>
    <mergeCell ref="H46:BV46"/>
    <mergeCell ref="BW46:CL46"/>
    <mergeCell ref="CM46:DA46"/>
    <mergeCell ref="A52:F52"/>
    <mergeCell ref="H52:BV52"/>
    <mergeCell ref="BW52:CL52"/>
    <mergeCell ref="CM52:DA52"/>
    <mergeCell ref="A53:F53"/>
    <mergeCell ref="H53:BV53"/>
    <mergeCell ref="BW53:CL53"/>
    <mergeCell ref="CM53:DA53"/>
    <mergeCell ref="A49:F50"/>
    <mergeCell ref="H49:BV49"/>
    <mergeCell ref="BW49:CL50"/>
    <mergeCell ref="CM49:DA50"/>
    <mergeCell ref="H50:BV50"/>
    <mergeCell ref="A51:F51"/>
    <mergeCell ref="H51:BV51"/>
    <mergeCell ref="BW51:CL51"/>
    <mergeCell ref="CM51:DA51"/>
    <mergeCell ref="DE56:EB56"/>
    <mergeCell ref="A58:DA58"/>
    <mergeCell ref="A54:F54"/>
    <mergeCell ref="H54:BV54"/>
    <mergeCell ref="BW54:CL54"/>
    <mergeCell ref="CM54:DA54"/>
    <mergeCell ref="A55:F55"/>
    <mergeCell ref="H55:BV55"/>
    <mergeCell ref="BW55:CL55"/>
    <mergeCell ref="CM55:DA55"/>
    <mergeCell ref="A60:DA60"/>
    <mergeCell ref="X62:DA62"/>
    <mergeCell ref="A65:G65"/>
    <mergeCell ref="H65:BC65"/>
    <mergeCell ref="BD65:BS65"/>
    <mergeCell ref="BT65:CI65"/>
    <mergeCell ref="CJ65:DA65"/>
    <mergeCell ref="A56:F56"/>
    <mergeCell ref="G56:BV56"/>
    <mergeCell ref="BW56:CL56"/>
    <mergeCell ref="CM56:DA56"/>
    <mergeCell ref="A66:G66"/>
    <mergeCell ref="H66:BC66"/>
    <mergeCell ref="BD66:BS66"/>
    <mergeCell ref="BT66:CI66"/>
    <mergeCell ref="CJ66:DA66"/>
    <mergeCell ref="A67:G67"/>
    <mergeCell ref="H67:BC67"/>
    <mergeCell ref="BD67:BS67"/>
    <mergeCell ref="BT67:CI67"/>
    <mergeCell ref="CJ67:DA67"/>
    <mergeCell ref="X72:DA72"/>
    <mergeCell ref="A75:G75"/>
    <mergeCell ref="H75:BC75"/>
    <mergeCell ref="BD75:BS75"/>
    <mergeCell ref="BT75:CD75"/>
    <mergeCell ref="CE75:DA75"/>
    <mergeCell ref="A68:G68"/>
    <mergeCell ref="H68:BC68"/>
    <mergeCell ref="BD68:BS68"/>
    <mergeCell ref="BT68:CI68"/>
    <mergeCell ref="CJ68:DA68"/>
    <mergeCell ref="A70:DA70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84:G84"/>
    <mergeCell ref="H84:BC84"/>
    <mergeCell ref="BD84:BS84"/>
    <mergeCell ref="BT84:CD84"/>
    <mergeCell ref="CE84:DA84"/>
    <mergeCell ref="X86:DA86"/>
    <mergeCell ref="A82:G82"/>
    <mergeCell ref="H82:BC82"/>
    <mergeCell ref="BD82:BS82"/>
    <mergeCell ref="BT82:CD82"/>
    <mergeCell ref="CE82:DA82"/>
    <mergeCell ref="A83:G83"/>
    <mergeCell ref="H83:BC83"/>
    <mergeCell ref="BD83:BS83"/>
    <mergeCell ref="BT83:CD83"/>
    <mergeCell ref="CE83:DA83"/>
    <mergeCell ref="A91:G91"/>
    <mergeCell ref="H91:BC91"/>
    <mergeCell ref="BD91:BS91"/>
    <mergeCell ref="BT91:CD91"/>
    <mergeCell ref="CE91:DA91"/>
    <mergeCell ref="A92:CD92"/>
    <mergeCell ref="CE92:DA92"/>
    <mergeCell ref="A88:AO88"/>
    <mergeCell ref="AP88:DA88"/>
    <mergeCell ref="A90:G90"/>
    <mergeCell ref="H90:BC90"/>
    <mergeCell ref="BD90:BS90"/>
    <mergeCell ref="BT90:CD90"/>
    <mergeCell ref="CE90:DA90"/>
    <mergeCell ref="A93:G93"/>
    <mergeCell ref="H93:BC93"/>
    <mergeCell ref="BD93:BS93"/>
    <mergeCell ref="BT93:CD93"/>
    <mergeCell ref="CE93:DA93"/>
    <mergeCell ref="A94:G94"/>
    <mergeCell ref="H94:BC94"/>
    <mergeCell ref="BD94:BS94"/>
    <mergeCell ref="BT94:CD94"/>
    <mergeCell ref="CE94:DA94"/>
    <mergeCell ref="A101:G101"/>
    <mergeCell ref="H101:BC101"/>
    <mergeCell ref="BD101:BS101"/>
    <mergeCell ref="BT101:CD101"/>
    <mergeCell ref="CE101:DA101"/>
    <mergeCell ref="A102:CD102"/>
    <mergeCell ref="CE102:DA102"/>
    <mergeCell ref="X96:DA96"/>
    <mergeCell ref="A98:AO98"/>
    <mergeCell ref="AP98:DA98"/>
    <mergeCell ref="A100:G100"/>
    <mergeCell ref="H100:BC100"/>
    <mergeCell ref="BD100:BS100"/>
    <mergeCell ref="BT100:CD100"/>
    <mergeCell ref="CE100:DA100"/>
    <mergeCell ref="X106:DA106"/>
    <mergeCell ref="A109:G109"/>
    <mergeCell ref="H109:BC109"/>
    <mergeCell ref="BD109:BS109"/>
    <mergeCell ref="BT109:CD109"/>
    <mergeCell ref="CE109:DA109"/>
    <mergeCell ref="A103:G103"/>
    <mergeCell ref="H103:BC103"/>
    <mergeCell ref="BD103:BS103"/>
    <mergeCell ref="BT103:CD103"/>
    <mergeCell ref="CE103:DA103"/>
    <mergeCell ref="A104:G104"/>
    <mergeCell ref="H104:BC104"/>
    <mergeCell ref="BD104:BS104"/>
    <mergeCell ref="BT104:CD104"/>
    <mergeCell ref="CE104:DA104"/>
    <mergeCell ref="A110:G110"/>
    <mergeCell ref="H110:BC110"/>
    <mergeCell ref="BD110:BS110"/>
    <mergeCell ref="BT110:CD110"/>
    <mergeCell ref="CE110:DA110"/>
    <mergeCell ref="A111:G111"/>
    <mergeCell ref="H111:BC111"/>
    <mergeCell ref="BD111:BS111"/>
    <mergeCell ref="BT111:CD111"/>
    <mergeCell ref="CE111:DA111"/>
    <mergeCell ref="A112:G112"/>
    <mergeCell ref="H112:BC112"/>
    <mergeCell ref="BD112:BS112"/>
    <mergeCell ref="BT112:CD112"/>
    <mergeCell ref="CE112:DA112"/>
    <mergeCell ref="A113:G113"/>
    <mergeCell ref="H113:BC113"/>
    <mergeCell ref="BD113:BS113"/>
    <mergeCell ref="BT113:CD113"/>
    <mergeCell ref="CE113:DA113"/>
    <mergeCell ref="A114:G114"/>
    <mergeCell ref="H114:BC114"/>
    <mergeCell ref="BD114:BS114"/>
    <mergeCell ref="BT114:CD114"/>
    <mergeCell ref="CE114:DA114"/>
    <mergeCell ref="A115:G115"/>
    <mergeCell ref="H115:BC115"/>
    <mergeCell ref="BD115:BS115"/>
    <mergeCell ref="BT115:CD115"/>
    <mergeCell ref="CE115:DA115"/>
    <mergeCell ref="A116:G116"/>
    <mergeCell ref="H116:BC116"/>
    <mergeCell ref="BD116:BS116"/>
    <mergeCell ref="BT116:CD116"/>
    <mergeCell ref="CE116:DA116"/>
    <mergeCell ref="A117:G117"/>
    <mergeCell ref="H117:BC117"/>
    <mergeCell ref="BD117:BS117"/>
    <mergeCell ref="BT117:CD117"/>
    <mergeCell ref="CE117:DA117"/>
    <mergeCell ref="A118:G118"/>
    <mergeCell ref="H118:BC118"/>
    <mergeCell ref="BD118:BS118"/>
    <mergeCell ref="BT118:CD118"/>
    <mergeCell ref="CE118:DA118"/>
    <mergeCell ref="A119:G119"/>
    <mergeCell ref="H119:BC119"/>
    <mergeCell ref="BD119:BS119"/>
    <mergeCell ref="BT119:CD119"/>
    <mergeCell ref="CE119:DA119"/>
    <mergeCell ref="X123:DA123"/>
    <mergeCell ref="A126:G126"/>
    <mergeCell ref="H126:BC126"/>
    <mergeCell ref="BD126:BS126"/>
    <mergeCell ref="BT126:CD126"/>
    <mergeCell ref="CE126:DA126"/>
    <mergeCell ref="A120:G120"/>
    <mergeCell ref="H120:BC120"/>
    <mergeCell ref="BD120:BS120"/>
    <mergeCell ref="BT120:CD120"/>
    <mergeCell ref="CE120:DA120"/>
    <mergeCell ref="A121:G121"/>
    <mergeCell ref="H121:BC121"/>
    <mergeCell ref="BD121:BS121"/>
    <mergeCell ref="BT121:CD121"/>
    <mergeCell ref="CE121:DA121"/>
    <mergeCell ref="A127:G127"/>
    <mergeCell ref="H127:BC127"/>
    <mergeCell ref="BD127:BS127"/>
    <mergeCell ref="BT127:CD127"/>
    <mergeCell ref="CE127:DA127"/>
    <mergeCell ref="A128:G128"/>
    <mergeCell ref="H128:BC128"/>
    <mergeCell ref="BD128:BS128"/>
    <mergeCell ref="BT128:CD128"/>
    <mergeCell ref="CE128:DA128"/>
    <mergeCell ref="X132:DA132"/>
    <mergeCell ref="A135:G135"/>
    <mergeCell ref="H135:BC135"/>
    <mergeCell ref="BD135:BS135"/>
    <mergeCell ref="BT135:CI135"/>
    <mergeCell ref="CJ135:DA135"/>
    <mergeCell ref="A129:G129"/>
    <mergeCell ref="H129:BC129"/>
    <mergeCell ref="BD129:BS129"/>
    <mergeCell ref="BT129:CD129"/>
    <mergeCell ref="CE129:DA129"/>
    <mergeCell ref="A130:DA130"/>
    <mergeCell ref="A136:G136"/>
    <mergeCell ref="H136:BC136"/>
    <mergeCell ref="BD136:BS136"/>
    <mergeCell ref="BT136:CI136"/>
    <mergeCell ref="CJ136:DA136"/>
    <mergeCell ref="A144:G144"/>
    <mergeCell ref="H144:BC144"/>
    <mergeCell ref="BD144:BS144"/>
    <mergeCell ref="BT144:CI144"/>
    <mergeCell ref="CJ144:DA144"/>
    <mergeCell ref="A139:G139"/>
    <mergeCell ref="A140:G140"/>
    <mergeCell ref="A141:G141"/>
    <mergeCell ref="A142:G142"/>
    <mergeCell ref="A143:G143"/>
    <mergeCell ref="H139:BC139"/>
    <mergeCell ref="H140:BC140"/>
    <mergeCell ref="H141:BC141"/>
    <mergeCell ref="H142:BC142"/>
    <mergeCell ref="H143:BC143"/>
    <mergeCell ref="BD139:BS139"/>
    <mergeCell ref="BD140:BS140"/>
    <mergeCell ref="BD141:BS141"/>
    <mergeCell ref="BD142:BS142"/>
    <mergeCell ref="A145:G145"/>
    <mergeCell ref="H145:BC145"/>
    <mergeCell ref="BD145:BS145"/>
    <mergeCell ref="BT145:CI145"/>
    <mergeCell ref="CJ145:DA145"/>
    <mergeCell ref="A147:DA147"/>
    <mergeCell ref="A156:G156"/>
    <mergeCell ref="H156:AO156"/>
    <mergeCell ref="AP156:BE156"/>
    <mergeCell ref="BF156:BU156"/>
    <mergeCell ref="BV156:CK156"/>
    <mergeCell ref="CL156:DA156"/>
    <mergeCell ref="A155:G155"/>
    <mergeCell ref="H155:AO155"/>
    <mergeCell ref="AP155:BE155"/>
    <mergeCell ref="BF155:BU155"/>
    <mergeCell ref="BV155:CK155"/>
    <mergeCell ref="CL155:DA155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60:G160"/>
    <mergeCell ref="H160:AO160"/>
    <mergeCell ref="AP160:BE160"/>
    <mergeCell ref="BF160:BU160"/>
    <mergeCell ref="BV160:CK160"/>
    <mergeCell ref="CL160:DA160"/>
    <mergeCell ref="A159:G159"/>
    <mergeCell ref="H159:AO159"/>
    <mergeCell ref="AP159:BE159"/>
    <mergeCell ref="BF159:BU159"/>
    <mergeCell ref="BV159:CK159"/>
    <mergeCell ref="CL159:DA159"/>
    <mergeCell ref="A163:DA163"/>
    <mergeCell ref="A165:G165"/>
    <mergeCell ref="H165:BC165"/>
    <mergeCell ref="BD165:BS165"/>
    <mergeCell ref="BT165:CI165"/>
    <mergeCell ref="CJ165:DA165"/>
    <mergeCell ref="A161:G161"/>
    <mergeCell ref="H161:AO161"/>
    <mergeCell ref="AP161:BE161"/>
    <mergeCell ref="BF161:BU161"/>
    <mergeCell ref="BV161:CK161"/>
    <mergeCell ref="CL161:DA161"/>
    <mergeCell ref="A166:G166"/>
    <mergeCell ref="H166:BC166"/>
    <mergeCell ref="BD166:BS166"/>
    <mergeCell ref="BT166:CI166"/>
    <mergeCell ref="CJ166:DA166"/>
    <mergeCell ref="A167:G167"/>
    <mergeCell ref="H167:BC167"/>
    <mergeCell ref="BD167:BS167"/>
    <mergeCell ref="BT167:CI167"/>
    <mergeCell ref="CJ167:DA167"/>
    <mergeCell ref="A172:G172"/>
    <mergeCell ref="H172:AO172"/>
    <mergeCell ref="AP172:BE172"/>
    <mergeCell ref="BF172:BU172"/>
    <mergeCell ref="BV172:CK172"/>
    <mergeCell ref="CL172:DA172"/>
    <mergeCell ref="A168:G168"/>
    <mergeCell ref="H168:BC168"/>
    <mergeCell ref="BD168:BS168"/>
    <mergeCell ref="BT168:CI168"/>
    <mergeCell ref="CJ168:DA168"/>
    <mergeCell ref="A170:DA170"/>
    <mergeCell ref="A174:G174"/>
    <mergeCell ref="H174:AO174"/>
    <mergeCell ref="AP174:BE174"/>
    <mergeCell ref="BF174:BU174"/>
    <mergeCell ref="BV174:CK174"/>
    <mergeCell ref="CL174:DA174"/>
    <mergeCell ref="A173:G173"/>
    <mergeCell ref="H173:AO173"/>
    <mergeCell ref="AP173:BE173"/>
    <mergeCell ref="BF173:BU173"/>
    <mergeCell ref="BV173:CK173"/>
    <mergeCell ref="CL173:DA173"/>
    <mergeCell ref="A176:G176"/>
    <mergeCell ref="H176:AO176"/>
    <mergeCell ref="AP176:BE176"/>
    <mergeCell ref="BF176:BU176"/>
    <mergeCell ref="BV176:CK176"/>
    <mergeCell ref="CL176:DA176"/>
    <mergeCell ref="A175:G175"/>
    <mergeCell ref="H175:AO175"/>
    <mergeCell ref="AP175:BE175"/>
    <mergeCell ref="BF175:BU175"/>
    <mergeCell ref="BV175:CK175"/>
    <mergeCell ref="CL175:DA175"/>
    <mergeCell ref="A178:G178"/>
    <mergeCell ref="H178:AO178"/>
    <mergeCell ref="AP178:BE178"/>
    <mergeCell ref="BF178:BU178"/>
    <mergeCell ref="BV178:CK178"/>
    <mergeCell ref="CL178:DA178"/>
    <mergeCell ref="A177:G177"/>
    <mergeCell ref="H177:AO177"/>
    <mergeCell ref="AP177:BE177"/>
    <mergeCell ref="BF177:BU177"/>
    <mergeCell ref="BV177:CK177"/>
    <mergeCell ref="CL177:DA177"/>
    <mergeCell ref="A180:G180"/>
    <mergeCell ref="H180:AO180"/>
    <mergeCell ref="AP180:BE180"/>
    <mergeCell ref="BF180:BU180"/>
    <mergeCell ref="BV180:CK180"/>
    <mergeCell ref="CL180:DA180"/>
    <mergeCell ref="A179:G179"/>
    <mergeCell ref="H179:AO179"/>
    <mergeCell ref="AP179:BE179"/>
    <mergeCell ref="BF179:BU179"/>
    <mergeCell ref="BV179:CK179"/>
    <mergeCell ref="CL179:DA179"/>
    <mergeCell ref="A182:G182"/>
    <mergeCell ref="H182:AO182"/>
    <mergeCell ref="AP182:BE182"/>
    <mergeCell ref="BF182:BU182"/>
    <mergeCell ref="BV182:CK182"/>
    <mergeCell ref="CL182:DA182"/>
    <mergeCell ref="A181:G181"/>
    <mergeCell ref="H181:AO181"/>
    <mergeCell ref="AP181:BE181"/>
    <mergeCell ref="BF181:BU181"/>
    <mergeCell ref="BV181:CK181"/>
    <mergeCell ref="CL181:DA181"/>
    <mergeCell ref="A184:G184"/>
    <mergeCell ref="H184:AO184"/>
    <mergeCell ref="AP184:BE184"/>
    <mergeCell ref="BF184:BU184"/>
    <mergeCell ref="BV184:CK184"/>
    <mergeCell ref="CL184:DA184"/>
    <mergeCell ref="A183:G183"/>
    <mergeCell ref="H183:AO183"/>
    <mergeCell ref="AP183:BE183"/>
    <mergeCell ref="BF183:BU183"/>
    <mergeCell ref="BV183:CK183"/>
    <mergeCell ref="CL183:DA183"/>
    <mergeCell ref="A186:G186"/>
    <mergeCell ref="H186:AO186"/>
    <mergeCell ref="AP186:BE186"/>
    <mergeCell ref="BF186:BU186"/>
    <mergeCell ref="BV186:CK186"/>
    <mergeCell ref="CL186:DA186"/>
    <mergeCell ref="A185:G185"/>
    <mergeCell ref="H185:AO185"/>
    <mergeCell ref="AP185:BE185"/>
    <mergeCell ref="BF185:BU185"/>
    <mergeCell ref="BV185:CK185"/>
    <mergeCell ref="CL185:DA185"/>
    <mergeCell ref="A188:G188"/>
    <mergeCell ref="H188:AO188"/>
    <mergeCell ref="AP188:BE188"/>
    <mergeCell ref="BF188:BU188"/>
    <mergeCell ref="BV188:CK188"/>
    <mergeCell ref="CL188:DA188"/>
    <mergeCell ref="A187:G187"/>
    <mergeCell ref="H187:AO187"/>
    <mergeCell ref="AP187:BE187"/>
    <mergeCell ref="BF187:BU187"/>
    <mergeCell ref="BV187:CK187"/>
    <mergeCell ref="CL187:DA187"/>
    <mergeCell ref="A190:G190"/>
    <mergeCell ref="H190:AO190"/>
    <mergeCell ref="AP190:BE190"/>
    <mergeCell ref="BF190:BU190"/>
    <mergeCell ref="BV190:CK190"/>
    <mergeCell ref="CL190:DA190"/>
    <mergeCell ref="A189:G189"/>
    <mergeCell ref="H189:AO189"/>
    <mergeCell ref="AP189:BE189"/>
    <mergeCell ref="BF189:BU189"/>
    <mergeCell ref="BV189:CK189"/>
    <mergeCell ref="CL189:DA189"/>
    <mergeCell ref="A192:G192"/>
    <mergeCell ref="H192:AO192"/>
    <mergeCell ref="AP192:BE192"/>
    <mergeCell ref="BF192:BU192"/>
    <mergeCell ref="BV192:CK192"/>
    <mergeCell ref="CL192:DA192"/>
    <mergeCell ref="A191:G191"/>
    <mergeCell ref="H191:AO191"/>
    <mergeCell ref="AP191:BE191"/>
    <mergeCell ref="BF191:BU191"/>
    <mergeCell ref="BV191:CK191"/>
    <mergeCell ref="CL191:DA191"/>
    <mergeCell ref="A194:G194"/>
    <mergeCell ref="H194:AO194"/>
    <mergeCell ref="AP194:BE194"/>
    <mergeCell ref="BF194:BU194"/>
    <mergeCell ref="BV194:CK194"/>
    <mergeCell ref="CL194:DA194"/>
    <mergeCell ref="A193:G193"/>
    <mergeCell ref="H193:AO193"/>
    <mergeCell ref="AP193:BE193"/>
    <mergeCell ref="BF193:BU193"/>
    <mergeCell ref="BV193:CK193"/>
    <mergeCell ref="CL193:DA193"/>
    <mergeCell ref="A196:G196"/>
    <mergeCell ref="H196:AO196"/>
    <mergeCell ref="AP196:BE196"/>
    <mergeCell ref="BF196:BU196"/>
    <mergeCell ref="BV196:CK196"/>
    <mergeCell ref="CL196:DA196"/>
    <mergeCell ref="A195:G195"/>
    <mergeCell ref="H195:AO195"/>
    <mergeCell ref="AP195:BE195"/>
    <mergeCell ref="BF195:BU195"/>
    <mergeCell ref="BV195:CK195"/>
    <mergeCell ref="CL195:DA195"/>
    <mergeCell ref="A199:DA199"/>
    <mergeCell ref="A201:G201"/>
    <mergeCell ref="H201:BC201"/>
    <mergeCell ref="BD201:BS201"/>
    <mergeCell ref="BT201:CI201"/>
    <mergeCell ref="CJ201:DA201"/>
    <mergeCell ref="A197:G197"/>
    <mergeCell ref="H197:AO197"/>
    <mergeCell ref="AP197:BE197"/>
    <mergeCell ref="BF197:BU197"/>
    <mergeCell ref="BV197:CK197"/>
    <mergeCell ref="CL197:DA197"/>
    <mergeCell ref="A204:G204"/>
    <mergeCell ref="H204:BC204"/>
    <mergeCell ref="BD204:BS204"/>
    <mergeCell ref="BT204:CI204"/>
    <mergeCell ref="CJ204:DA204"/>
    <mergeCell ref="A206:DA206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8:G218"/>
    <mergeCell ref="H218:BC218"/>
    <mergeCell ref="BD218:BS218"/>
    <mergeCell ref="BT218:CI218"/>
    <mergeCell ref="CJ218:DA218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23:DA223"/>
    <mergeCell ref="A228:G228"/>
    <mergeCell ref="H228:BS228"/>
    <mergeCell ref="BT228:CI228"/>
    <mergeCell ref="CJ228:DA228"/>
    <mergeCell ref="A225:G225"/>
    <mergeCell ref="H225:BS225"/>
    <mergeCell ref="BT225:CI225"/>
    <mergeCell ref="CJ225:DA225"/>
    <mergeCell ref="A226:G226"/>
    <mergeCell ref="H226:BS226"/>
    <mergeCell ref="BT226:CI226"/>
    <mergeCell ref="CJ226:DA226"/>
    <mergeCell ref="A227:G227"/>
    <mergeCell ref="H227:BS227"/>
    <mergeCell ref="BT227:CI227"/>
    <mergeCell ref="CJ227:DA227"/>
    <mergeCell ref="A239:G239"/>
    <mergeCell ref="H239:BS239"/>
    <mergeCell ref="BT239:CI239"/>
    <mergeCell ref="CJ239:DA239"/>
    <mergeCell ref="A240:G240"/>
    <mergeCell ref="H240:BS240"/>
    <mergeCell ref="BT240:CI240"/>
    <mergeCell ref="CJ240:DA240"/>
    <mergeCell ref="A232:G232"/>
    <mergeCell ref="H232:BS232"/>
    <mergeCell ref="BT232:CI232"/>
    <mergeCell ref="CJ232:DA232"/>
    <mergeCell ref="A236:G236"/>
    <mergeCell ref="H236:BS236"/>
    <mergeCell ref="BT236:CI236"/>
    <mergeCell ref="CJ236:DA236"/>
    <mergeCell ref="A238:G238"/>
    <mergeCell ref="H238:BS238"/>
    <mergeCell ref="BT238:CI238"/>
    <mergeCell ref="CJ238:DA238"/>
    <mergeCell ref="A237:G237"/>
    <mergeCell ref="H237:BS237"/>
    <mergeCell ref="BT237:CI237"/>
    <mergeCell ref="CJ237:DA237"/>
    <mergeCell ref="A241:G241"/>
    <mergeCell ref="H241:BS241"/>
    <mergeCell ref="BT241:CI241"/>
    <mergeCell ref="CJ241:DA241"/>
    <mergeCell ref="A243:DA243"/>
    <mergeCell ref="A245:G245"/>
    <mergeCell ref="H245:BC245"/>
    <mergeCell ref="BD245:BS245"/>
    <mergeCell ref="BT245:CI245"/>
    <mergeCell ref="CJ245:DA245"/>
    <mergeCell ref="A246:G246"/>
    <mergeCell ref="H246:BC246"/>
    <mergeCell ref="BD246:BS246"/>
    <mergeCell ref="BT246:CI246"/>
    <mergeCell ref="CJ246:DA246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2"/>
    <mergeCell ref="H252:BC252"/>
    <mergeCell ref="BD252:BS252"/>
    <mergeCell ref="BT252:CI252"/>
    <mergeCell ref="CJ252:DA252"/>
    <mergeCell ref="A255:G255"/>
    <mergeCell ref="H255:BC255"/>
    <mergeCell ref="BD255:BS255"/>
    <mergeCell ref="BT255:CI255"/>
    <mergeCell ref="CJ255:DA255"/>
    <mergeCell ref="A257:DA257"/>
    <mergeCell ref="A253:G253"/>
    <mergeCell ref="H253:BC253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9:G259"/>
    <mergeCell ref="H259:BC259"/>
    <mergeCell ref="BD259:BS259"/>
    <mergeCell ref="BT259:CI259"/>
    <mergeCell ref="CJ259:DA259"/>
    <mergeCell ref="A260:G260"/>
    <mergeCell ref="H260:BC260"/>
    <mergeCell ref="BD260:BS260"/>
    <mergeCell ref="BT260:CI260"/>
    <mergeCell ref="CJ260:DA260"/>
    <mergeCell ref="A261:G261"/>
    <mergeCell ref="H261:BC261"/>
    <mergeCell ref="BD261:BS261"/>
    <mergeCell ref="BT261:CI261"/>
    <mergeCell ref="CJ261:DA261"/>
    <mergeCell ref="A262:G262"/>
    <mergeCell ref="H262:BC262"/>
    <mergeCell ref="BD262:BS262"/>
    <mergeCell ref="BT262:CI262"/>
    <mergeCell ref="CJ262:DA262"/>
    <mergeCell ref="A263:G263"/>
    <mergeCell ref="H263:BC263"/>
    <mergeCell ref="BD263:BS263"/>
    <mergeCell ref="BT263:CI263"/>
    <mergeCell ref="CJ263:DA263"/>
    <mergeCell ref="A264:G264"/>
    <mergeCell ref="H264:BC264"/>
    <mergeCell ref="BD264:BS264"/>
    <mergeCell ref="BT264:CI264"/>
    <mergeCell ref="CJ264:DA264"/>
    <mergeCell ref="A265:G265"/>
    <mergeCell ref="H265:BC265"/>
    <mergeCell ref="BD265:BS265"/>
    <mergeCell ref="BT265:CI265"/>
    <mergeCell ref="CJ265:DA265"/>
    <mergeCell ref="A266:G266"/>
    <mergeCell ref="H266:BC266"/>
    <mergeCell ref="BD266:BS266"/>
    <mergeCell ref="BT266:CI266"/>
    <mergeCell ref="CJ266:DA266"/>
    <mergeCell ref="BD270:BS270"/>
    <mergeCell ref="BT270:CI270"/>
    <mergeCell ref="CJ270:DA270"/>
    <mergeCell ref="A267:G267"/>
    <mergeCell ref="H267:BC267"/>
    <mergeCell ref="BD267:BS267"/>
    <mergeCell ref="BT267:CI267"/>
    <mergeCell ref="CJ267:DA267"/>
    <mergeCell ref="A268:G268"/>
    <mergeCell ref="H268:BC268"/>
    <mergeCell ref="BD268:BS268"/>
    <mergeCell ref="BT268:CI268"/>
    <mergeCell ref="CJ268:DA268"/>
    <mergeCell ref="A273:G273"/>
    <mergeCell ref="H273:BC273"/>
    <mergeCell ref="BD273:BS273"/>
    <mergeCell ref="BT273:CI273"/>
    <mergeCell ref="CJ273:DA273"/>
    <mergeCell ref="BW44:CL44"/>
    <mergeCell ref="BW45:CL45"/>
    <mergeCell ref="A271:G271"/>
    <mergeCell ref="H271:BC271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69:G269"/>
    <mergeCell ref="H269:BC269"/>
    <mergeCell ref="BD269:BS269"/>
    <mergeCell ref="BT269:CI269"/>
    <mergeCell ref="CJ269:DA269"/>
    <mergeCell ref="A270:G270"/>
    <mergeCell ref="H270:BC270"/>
    <mergeCell ref="A235:G235"/>
    <mergeCell ref="H235:BS235"/>
    <mergeCell ref="BT235:CI235"/>
    <mergeCell ref="CJ235:DA235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29:G229"/>
    <mergeCell ref="H229:BS229"/>
    <mergeCell ref="BT229:CI229"/>
    <mergeCell ref="CJ229:DA229"/>
    <mergeCell ref="A230:G230"/>
    <mergeCell ref="H230:BS230"/>
    <mergeCell ref="BT230:CI230"/>
    <mergeCell ref="CJ230:DA230"/>
    <mergeCell ref="A231:G231"/>
    <mergeCell ref="H231:BS231"/>
    <mergeCell ref="BT231:CI231"/>
    <mergeCell ref="CJ231:DA231"/>
  </mergeCells>
  <pageMargins left="0.59055118110236227" right="0.51181102362204722" top="0.78740157480314965" bottom="0.39370078740157483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O40"/>
  <sheetViews>
    <sheetView view="pageBreakPreview" topLeftCell="A4" zoomScaleSheetLayoutView="100" workbookViewId="0">
      <selection activeCell="A38" sqref="A38:X42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86" width="0.85546875" style="106"/>
    <col min="87" max="87" width="3.7109375" style="106" bestFit="1" customWidth="1"/>
    <col min="88" max="135" width="0.85546875" style="106"/>
    <col min="136" max="136" width="2" style="106" bestFit="1" customWidth="1"/>
    <col min="137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6" ht="20.25" customHeight="1"/>
    <row r="2" spans="1:146" ht="22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CI2" s="303" t="s">
        <v>490</v>
      </c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</row>
    <row r="3" spans="1:146" s="108" customFormat="1" ht="15.75">
      <c r="A3" s="134" t="s">
        <v>434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8"/>
    </row>
    <row r="4" spans="1:146" ht="12.75" customHeight="1">
      <c r="O4" s="304" t="s">
        <v>542</v>
      </c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6"/>
    </row>
    <row r="5" spans="1:146" s="108" customFormat="1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8"/>
    </row>
    <row r="6" spans="1:146" s="151" customFormat="1" ht="15">
      <c r="A6" s="244" t="s">
        <v>327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80" t="s">
        <v>553</v>
      </c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</row>
    <row r="7" spans="1:146" s="151" customFormat="1" ht="19.5" customHeight="1">
      <c r="A7" s="305" t="s">
        <v>491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</row>
    <row r="8" spans="1:146" s="151" customFormat="1" ht="15">
      <c r="A8" s="143" t="s">
        <v>494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144"/>
      <c r="Z8" s="144"/>
      <c r="AA8" s="144"/>
      <c r="AB8" s="144"/>
      <c r="AC8" s="144"/>
      <c r="AD8" s="144"/>
      <c r="AE8" s="301" t="s">
        <v>495</v>
      </c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</row>
    <row r="9" spans="1:146" s="109" customFormat="1" ht="10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</row>
    <row r="10" spans="1:146" s="153" customFormat="1" ht="45" customHeight="1">
      <c r="A10" s="291" t="s">
        <v>329</v>
      </c>
      <c r="B10" s="292"/>
      <c r="C10" s="292"/>
      <c r="D10" s="292"/>
      <c r="E10" s="292"/>
      <c r="F10" s="293"/>
      <c r="G10" s="291" t="s">
        <v>492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91" t="s">
        <v>493</v>
      </c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3"/>
      <c r="BD10" s="291" t="s">
        <v>426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3"/>
      <c r="BT10" s="294" t="s">
        <v>341</v>
      </c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6"/>
    </row>
    <row r="11" spans="1:146" s="114" customFormat="1">
      <c r="A11" s="297">
        <v>1</v>
      </c>
      <c r="B11" s="297"/>
      <c r="C11" s="297"/>
      <c r="D11" s="297"/>
      <c r="E11" s="297"/>
      <c r="F11" s="297"/>
      <c r="G11" s="297">
        <v>2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>
        <v>3</v>
      </c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>
        <v>4</v>
      </c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8">
        <v>5</v>
      </c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300"/>
    </row>
    <row r="12" spans="1:146" s="115" customFormat="1" ht="26.25" customHeight="1">
      <c r="A12" s="281" t="s">
        <v>141</v>
      </c>
      <c r="B12" s="281"/>
      <c r="C12" s="281"/>
      <c r="D12" s="281"/>
      <c r="E12" s="281"/>
      <c r="F12" s="281"/>
      <c r="G12" s="282" t="s">
        <v>590</v>
      </c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3">
        <v>5000</v>
      </c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>
        <v>60</v>
      </c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4">
        <v>300000</v>
      </c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6"/>
    </row>
    <row r="13" spans="1:146" s="115" customFormat="1" ht="15" customHeight="1">
      <c r="A13" s="281"/>
      <c r="B13" s="281"/>
      <c r="C13" s="281"/>
      <c r="D13" s="281"/>
      <c r="E13" s="281"/>
      <c r="F13" s="281"/>
      <c r="G13" s="287" t="s">
        <v>336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3" t="s">
        <v>293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293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4">
        <f>SUM(BT12)</f>
        <v>300000</v>
      </c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46" s="115" customFormat="1" ht="15" customHeight="1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33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pans="1:146" s="151" customFormat="1" ht="15">
      <c r="A15" s="143" t="s">
        <v>494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/>
      <c r="Y15" s="144"/>
      <c r="Z15" s="144"/>
      <c r="AA15" s="144"/>
      <c r="AB15" s="144"/>
      <c r="AC15" s="144"/>
      <c r="AD15" s="144"/>
      <c r="AE15" s="301" t="s">
        <v>496</v>
      </c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</row>
    <row r="16" spans="1:146" s="109" customFormat="1" ht="10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</row>
    <row r="17" spans="1:145" s="153" customFormat="1" ht="45" customHeight="1">
      <c r="A17" s="291" t="s">
        <v>329</v>
      </c>
      <c r="B17" s="292"/>
      <c r="C17" s="292"/>
      <c r="D17" s="292"/>
      <c r="E17" s="292"/>
      <c r="F17" s="293"/>
      <c r="G17" s="291" t="s">
        <v>492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3"/>
      <c r="AE17" s="291" t="s">
        <v>493</v>
      </c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3"/>
      <c r="BD17" s="291" t="s">
        <v>426</v>
      </c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3"/>
      <c r="BT17" s="294" t="s">
        <v>341</v>
      </c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6"/>
    </row>
    <row r="18" spans="1:145" s="114" customFormat="1">
      <c r="A18" s="297">
        <v>1</v>
      </c>
      <c r="B18" s="297"/>
      <c r="C18" s="297"/>
      <c r="D18" s="297"/>
      <c r="E18" s="297"/>
      <c r="F18" s="297"/>
      <c r="G18" s="297">
        <v>2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>
        <v>3</v>
      </c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>
        <v>4</v>
      </c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8">
        <v>5</v>
      </c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0"/>
    </row>
    <row r="19" spans="1:145" s="115" customFormat="1" ht="15" customHeight="1">
      <c r="A19" s="281"/>
      <c r="B19" s="281"/>
      <c r="C19" s="281"/>
      <c r="D19" s="281"/>
      <c r="E19" s="281"/>
      <c r="F19" s="281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6"/>
    </row>
    <row r="20" spans="1:145" s="115" customFormat="1" ht="15" customHeight="1">
      <c r="A20" s="281"/>
      <c r="B20" s="281"/>
      <c r="C20" s="281"/>
      <c r="D20" s="281"/>
      <c r="E20" s="281"/>
      <c r="F20" s="281"/>
      <c r="G20" s="287" t="s">
        <v>336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8"/>
      <c r="AE20" s="283" t="s">
        <v>293</v>
      </c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 t="s">
        <v>293</v>
      </c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4">
        <f>SUM(BT19)</f>
        <v>0</v>
      </c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90"/>
    </row>
    <row r="21" spans="1:145" s="115" customFormat="1" ht="15" customHeight="1">
      <c r="A21" s="117"/>
      <c r="B21" s="117"/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33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45" s="109" customFormat="1" ht="15">
      <c r="A22" s="223" t="s">
        <v>433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</row>
    <row r="23" spans="1:145" ht="6" customHeight="1"/>
    <row r="24" spans="1:145" s="151" customFormat="1" ht="15">
      <c r="A24" s="151" t="s">
        <v>326</v>
      </c>
      <c r="X24" s="238" t="s">
        <v>528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</row>
    <row r="25" spans="1:145" s="151" customFormat="1" ht="24" customHeight="1"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1:145" s="151" customFormat="1" ht="15">
      <c r="A26" s="244" t="s">
        <v>327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80" t="s">
        <v>553</v>
      </c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</row>
    <row r="27" spans="1:145" ht="9.75" customHeight="1"/>
    <row r="28" spans="1:145" s="109" customFormat="1" ht="15">
      <c r="A28" s="223" t="s">
        <v>328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</row>
    <row r="29" spans="1:145" ht="10.5" customHeight="1"/>
    <row r="30" spans="1:145" s="153" customFormat="1" ht="13.5" customHeight="1">
      <c r="A30" s="201" t="s">
        <v>329</v>
      </c>
      <c r="B30" s="202"/>
      <c r="C30" s="202"/>
      <c r="D30" s="202"/>
      <c r="E30" s="202"/>
      <c r="F30" s="203"/>
      <c r="G30" s="201" t="s">
        <v>330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Y30" s="201" t="s">
        <v>497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3"/>
      <c r="AO30" s="234" t="s">
        <v>430</v>
      </c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6"/>
      <c r="CR30" s="201" t="s">
        <v>331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 t="s">
        <v>431</v>
      </c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 t="s">
        <v>432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3"/>
    </row>
    <row r="31" spans="1:145" s="153" customFormat="1" ht="13.5" customHeight="1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5"/>
      <c r="Y31" s="273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5"/>
      <c r="AO31" s="234" t="s">
        <v>332</v>
      </c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73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5"/>
      <c r="DH31" s="273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273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5"/>
    </row>
    <row r="32" spans="1:145" s="153" customFormat="1" ht="39.75" customHeight="1">
      <c r="A32" s="276"/>
      <c r="B32" s="277"/>
      <c r="C32" s="277"/>
      <c r="D32" s="277"/>
      <c r="E32" s="277"/>
      <c r="F32" s="278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8"/>
      <c r="Y32" s="276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8"/>
      <c r="AO32" s="279" t="s">
        <v>333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 t="s">
        <v>334</v>
      </c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 t="s">
        <v>335</v>
      </c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6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8"/>
      <c r="DH32" s="276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276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8"/>
    </row>
    <row r="33" spans="1:171" s="114" customFormat="1">
      <c r="A33" s="204">
        <v>1</v>
      </c>
      <c r="B33" s="204"/>
      <c r="C33" s="204"/>
      <c r="D33" s="204"/>
      <c r="E33" s="204"/>
      <c r="F33" s="204"/>
      <c r="G33" s="204">
        <v>2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>
        <v>3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>
        <v>4</v>
      </c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>
        <v>5</v>
      </c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>
        <v>6</v>
      </c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>
        <v>7</v>
      </c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>
        <v>8</v>
      </c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>
        <v>9</v>
      </c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</row>
    <row r="34" spans="1:171" s="115" customFormat="1" ht="23.25" customHeight="1">
      <c r="A34" s="192" t="s">
        <v>141</v>
      </c>
      <c r="B34" s="192"/>
      <c r="C34" s="192"/>
      <c r="D34" s="192"/>
      <c r="E34" s="192"/>
      <c r="F34" s="192"/>
      <c r="G34" s="193" t="s">
        <v>534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272">
        <v>3</v>
      </c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198">
        <v>1463.8015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7">
        <f>AO34*70%</f>
        <v>1024.6610499999999</v>
      </c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332">
        <f>(SUM(AO34:DG34)*Y34)*6</f>
        <v>44792.325900000003</v>
      </c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>
        <f>DH34/6</f>
        <v>7465.3876500000006</v>
      </c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</row>
    <row r="35" spans="1:171" s="115" customFormat="1" ht="45" customHeight="1">
      <c r="A35" s="192" t="s">
        <v>141</v>
      </c>
      <c r="B35" s="192"/>
      <c r="C35" s="192"/>
      <c r="D35" s="192"/>
      <c r="E35" s="192"/>
      <c r="F35" s="192"/>
      <c r="G35" s="193" t="s">
        <v>538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72">
        <v>1</v>
      </c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198">
        <v>1463.8</v>
      </c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7">
        <v>1024.6600000000001</v>
      </c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332">
        <f>(SUM(AO35:DG35)*Y35)*6</f>
        <v>14930.76</v>
      </c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>
        <f t="shared" ref="DY35:DY38" si="0">DH35/12</f>
        <v>1244.23</v>
      </c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</row>
    <row r="36" spans="1:171" s="115" customFormat="1" ht="28.5" customHeight="1">
      <c r="A36" s="192"/>
      <c r="B36" s="192"/>
      <c r="C36" s="192"/>
      <c r="D36" s="192"/>
      <c r="E36" s="192"/>
      <c r="F36" s="19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332">
        <f t="shared" ref="DH36:DH37" si="1">(SUM(AO36:DG36)*Y36)*12</f>
        <v>0</v>
      </c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>
        <f t="shared" si="0"/>
        <v>0</v>
      </c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</row>
    <row r="37" spans="1:171" s="115" customFormat="1" ht="42.75" customHeight="1">
      <c r="A37" s="192"/>
      <c r="B37" s="192"/>
      <c r="C37" s="192"/>
      <c r="D37" s="192"/>
      <c r="E37" s="192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332">
        <f t="shared" si="1"/>
        <v>0</v>
      </c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>
        <f t="shared" si="0"/>
        <v>0</v>
      </c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</row>
    <row r="38" spans="1:171" s="115" customFormat="1" ht="24.75" customHeight="1">
      <c r="A38" s="192"/>
      <c r="B38" s="192"/>
      <c r="C38" s="192"/>
      <c r="D38" s="192"/>
      <c r="E38" s="192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332">
        <f>(SUM(AO38:DG38)*Y38)*12</f>
        <v>0</v>
      </c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>
        <f t="shared" si="0"/>
        <v>0</v>
      </c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</row>
    <row r="39" spans="1:171" s="115" customFormat="1" ht="15" customHeight="1">
      <c r="A39" s="233" t="s">
        <v>336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2"/>
      <c r="Y39" s="271">
        <f>SUM(Y34:AN38)</f>
        <v>4</v>
      </c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197">
        <f>SUM(AO34:BF38)</f>
        <v>2927.6014999999998</v>
      </c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>
        <f>SUM(BG34:BY38)</f>
        <v>0</v>
      </c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>
        <f>SUM(BZ34:CQ38)</f>
        <v>0</v>
      </c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>
        <f>SUM(CR34:DG38)</f>
        <v>2049.32105</v>
      </c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332">
        <f>SUM(DH34:DX38)</f>
        <v>59723.085900000005</v>
      </c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>
        <f>SUM(DY34:EO38)</f>
        <v>8709.6176500000001</v>
      </c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</row>
    <row r="40" spans="1:171" s="115" customFormat="1" ht="1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</row>
  </sheetData>
  <mergeCells count="126">
    <mergeCell ref="AE8:AZ8"/>
    <mergeCell ref="A10:F10"/>
    <mergeCell ref="G10:AD10"/>
    <mergeCell ref="AE10:BC10"/>
    <mergeCell ref="BD10:BS10"/>
    <mergeCell ref="BT10:DA10"/>
    <mergeCell ref="A2:W2"/>
    <mergeCell ref="CI2:EE2"/>
    <mergeCell ref="O4:DU4"/>
    <mergeCell ref="A6:AN6"/>
    <mergeCell ref="AO6:DX6"/>
    <mergeCell ref="A7:DA7"/>
    <mergeCell ref="A13:F13"/>
    <mergeCell ref="G13:AD13"/>
    <mergeCell ref="AE13:BC13"/>
    <mergeCell ref="BD13:BS13"/>
    <mergeCell ref="BT13:DA13"/>
    <mergeCell ref="AE15:AZ15"/>
    <mergeCell ref="A11:F11"/>
    <mergeCell ref="G11:AD11"/>
    <mergeCell ref="AE11:BC11"/>
    <mergeCell ref="BD11:BS11"/>
    <mergeCell ref="BT11:DA11"/>
    <mergeCell ref="A12:F12"/>
    <mergeCell ref="G12:AD12"/>
    <mergeCell ref="AE12:BC12"/>
    <mergeCell ref="BD12:BS12"/>
    <mergeCell ref="BT12:DA12"/>
    <mergeCell ref="A17:F17"/>
    <mergeCell ref="G17:AD17"/>
    <mergeCell ref="AE17:BC17"/>
    <mergeCell ref="BD17:BS17"/>
    <mergeCell ref="BT17:DA17"/>
    <mergeCell ref="A18:F18"/>
    <mergeCell ref="G18:AD18"/>
    <mergeCell ref="AE18:BC18"/>
    <mergeCell ref="BD18:BS18"/>
    <mergeCell ref="BT18:DA18"/>
    <mergeCell ref="A19:F19"/>
    <mergeCell ref="G19:AD19"/>
    <mergeCell ref="AE19:BC19"/>
    <mergeCell ref="BD19:BS19"/>
    <mergeCell ref="BT19:DA19"/>
    <mergeCell ref="A20:F20"/>
    <mergeCell ref="G20:AD20"/>
    <mergeCell ref="AE20:BC20"/>
    <mergeCell ref="BD20:BS20"/>
    <mergeCell ref="BT20:DA20"/>
    <mergeCell ref="DH30:DX32"/>
    <mergeCell ref="DY30:EO32"/>
    <mergeCell ref="AO31:CQ31"/>
    <mergeCell ref="AO32:BF32"/>
    <mergeCell ref="BG32:BY32"/>
    <mergeCell ref="BZ32:CQ32"/>
    <mergeCell ref="A22:DX22"/>
    <mergeCell ref="X24:DX24"/>
    <mergeCell ref="A26:AN26"/>
    <mergeCell ref="AO26:DX26"/>
    <mergeCell ref="A28:DX28"/>
    <mergeCell ref="A30:F32"/>
    <mergeCell ref="G30:X32"/>
    <mergeCell ref="Y30:AN32"/>
    <mergeCell ref="AO30:CQ30"/>
    <mergeCell ref="CR30:DG32"/>
    <mergeCell ref="CR33:DG33"/>
    <mergeCell ref="DH33:DX33"/>
    <mergeCell ref="DY33:EO33"/>
    <mergeCell ref="A34:F34"/>
    <mergeCell ref="G34:X34"/>
    <mergeCell ref="Y34:AN34"/>
    <mergeCell ref="AO34:BF34"/>
    <mergeCell ref="BG34:BY34"/>
    <mergeCell ref="BZ34:CQ34"/>
    <mergeCell ref="CR34:DG34"/>
    <mergeCell ref="A33:F33"/>
    <mergeCell ref="G33:X33"/>
    <mergeCell ref="Y33:AN33"/>
    <mergeCell ref="AO33:BF33"/>
    <mergeCell ref="BG33:BY33"/>
    <mergeCell ref="BZ33:CQ33"/>
    <mergeCell ref="DH34:DX34"/>
    <mergeCell ref="DY34:EO34"/>
    <mergeCell ref="A35:F35"/>
    <mergeCell ref="G35:X35"/>
    <mergeCell ref="Y35:AN35"/>
    <mergeCell ref="AO35:BF35"/>
    <mergeCell ref="BG35:BY35"/>
    <mergeCell ref="BZ35:CQ35"/>
    <mergeCell ref="CR35:DG35"/>
    <mergeCell ref="DH35:DX35"/>
    <mergeCell ref="DY35:EO35"/>
    <mergeCell ref="A36:F36"/>
    <mergeCell ref="G36:X36"/>
    <mergeCell ref="Y36:AN36"/>
    <mergeCell ref="AO36:BF36"/>
    <mergeCell ref="BG36:BY36"/>
    <mergeCell ref="BZ36:CQ36"/>
    <mergeCell ref="CR36:DG36"/>
    <mergeCell ref="DH36:DX36"/>
    <mergeCell ref="DY36:EO36"/>
    <mergeCell ref="CR37:DG37"/>
    <mergeCell ref="DH37:DX37"/>
    <mergeCell ref="DY37:EO37"/>
    <mergeCell ref="A37:F37"/>
    <mergeCell ref="G37:X37"/>
    <mergeCell ref="Y37:AN37"/>
    <mergeCell ref="AO37:BF37"/>
    <mergeCell ref="BG37:BY37"/>
    <mergeCell ref="BZ37:CQ37"/>
    <mergeCell ref="A39:X39"/>
    <mergeCell ref="Y39:AN39"/>
    <mergeCell ref="AO39:BF39"/>
    <mergeCell ref="BG39:BY39"/>
    <mergeCell ref="BZ39:CQ39"/>
    <mergeCell ref="CR39:DG39"/>
    <mergeCell ref="DH39:DX39"/>
    <mergeCell ref="DY39:EO39"/>
    <mergeCell ref="A38:F38"/>
    <mergeCell ref="G38:X38"/>
    <mergeCell ref="Y38:AN38"/>
    <mergeCell ref="AO38:BF38"/>
    <mergeCell ref="BG38:BY38"/>
    <mergeCell ref="BZ38:CQ38"/>
    <mergeCell ref="CR38:DG38"/>
    <mergeCell ref="DH38:DX38"/>
    <mergeCell ref="DY38:EO38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/>
  <rowBreaks count="1" manualBreakCount="1">
    <brk id="20" max="1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C280"/>
  <sheetViews>
    <sheetView topLeftCell="A228" workbookViewId="0">
      <selection activeCell="CK281" sqref="CK281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5" s="151" customFormat="1" ht="19.5" hidden="1" customHeight="1">
      <c r="A1" s="223" t="s">
        <v>337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</row>
    <row r="2" spans="1:145" s="151" customFormat="1" ht="15" hidden="1">
      <c r="A2" s="151" t="s">
        <v>326</v>
      </c>
      <c r="X2" s="139"/>
      <c r="Y2" s="139"/>
      <c r="Z2" s="139"/>
      <c r="AA2" s="139"/>
      <c r="AB2" s="139"/>
      <c r="AC2" s="139"/>
      <c r="AD2" s="1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</row>
    <row r="3" spans="1:145" s="109" customFormat="1" ht="10.5" hidden="1" customHeight="1"/>
    <row r="4" spans="1:145" s="153" customFormat="1" ht="45" hidden="1" customHeight="1">
      <c r="A4" s="201" t="s">
        <v>329</v>
      </c>
      <c r="B4" s="202"/>
      <c r="C4" s="202"/>
      <c r="D4" s="202"/>
      <c r="E4" s="202"/>
      <c r="F4" s="203"/>
      <c r="G4" s="201" t="s">
        <v>338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1" t="s">
        <v>339</v>
      </c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3"/>
      <c r="BD4" s="201" t="s">
        <v>340</v>
      </c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3"/>
      <c r="BT4" s="234" t="s">
        <v>341</v>
      </c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6"/>
    </row>
    <row r="5" spans="1:145" s="114" customFormat="1" hidden="1">
      <c r="A5" s="204">
        <v>1</v>
      </c>
      <c r="B5" s="204"/>
      <c r="C5" s="204"/>
      <c r="D5" s="204"/>
      <c r="E5" s="204"/>
      <c r="F5" s="204"/>
      <c r="G5" s="204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>
        <v>3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>
        <v>4</v>
      </c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186">
        <v>5</v>
      </c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8"/>
    </row>
    <row r="6" spans="1:145" s="115" customFormat="1" ht="15" hidden="1" customHeight="1">
      <c r="A6" s="192"/>
      <c r="B6" s="192"/>
      <c r="C6" s="192"/>
      <c r="D6" s="192"/>
      <c r="E6" s="192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18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</row>
    <row r="7" spans="1:145" s="115" customFormat="1" ht="15" hidden="1" customHeight="1">
      <c r="A7" s="192"/>
      <c r="B7" s="192"/>
      <c r="C7" s="192"/>
      <c r="D7" s="192"/>
      <c r="E7" s="192"/>
      <c r="F7" s="192"/>
      <c r="G7" s="221" t="s">
        <v>336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195" t="s">
        <v>293</v>
      </c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 t="s">
        <v>293</v>
      </c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218">
        <f>SUM(BT6)</f>
        <v>0</v>
      </c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</row>
    <row r="8" spans="1:145" s="109" customFormat="1" ht="12" hidden="1" customHeight="1"/>
    <row r="9" spans="1:145" s="151" customFormat="1" ht="14.25" hidden="1">
      <c r="A9" s="223" t="s">
        <v>342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</row>
    <row r="10" spans="1:145" s="151" customFormat="1" ht="15" hidden="1">
      <c r="A10" s="151" t="s">
        <v>326</v>
      </c>
      <c r="X10" s="139"/>
      <c r="Y10" s="139"/>
      <c r="Z10" s="139"/>
      <c r="AA10" s="139"/>
      <c r="AB10" s="139"/>
      <c r="AC10" s="139"/>
      <c r="AD10" s="139"/>
      <c r="AE10" s="239" t="s">
        <v>506</v>
      </c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</row>
    <row r="11" spans="1:145" s="109" customFormat="1" ht="10.5" hidden="1" customHeight="1"/>
    <row r="12" spans="1:145" s="153" customFormat="1" ht="45" hidden="1" customHeight="1">
      <c r="A12" s="201" t="s">
        <v>329</v>
      </c>
      <c r="B12" s="202"/>
      <c r="C12" s="202"/>
      <c r="D12" s="202"/>
      <c r="E12" s="202"/>
      <c r="F12" s="203"/>
      <c r="G12" s="201" t="s">
        <v>338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01" t="s">
        <v>343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3"/>
      <c r="BD12" s="201" t="s">
        <v>340</v>
      </c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 t="s">
        <v>344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3"/>
      <c r="CJ12" s="201" t="s">
        <v>345</v>
      </c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3"/>
    </row>
    <row r="13" spans="1:145" s="114" customFormat="1" hidden="1">
      <c r="A13" s="204">
        <v>1</v>
      </c>
      <c r="B13" s="204"/>
      <c r="C13" s="204"/>
      <c r="D13" s="204"/>
      <c r="E13" s="204"/>
      <c r="F13" s="204"/>
      <c r="G13" s="204">
        <v>2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</row>
    <row r="14" spans="1:145" s="115" customFormat="1" ht="15" hidden="1" customHeight="1">
      <c r="A14" s="192"/>
      <c r="B14" s="192"/>
      <c r="C14" s="192"/>
      <c r="D14" s="192"/>
      <c r="E14" s="192"/>
      <c r="F14" s="192"/>
      <c r="G14" s="193" t="s">
        <v>346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</row>
    <row r="15" spans="1:145" s="115" customFormat="1" ht="15" hidden="1" customHeight="1">
      <c r="A15" s="192"/>
      <c r="B15" s="192"/>
      <c r="C15" s="192"/>
      <c r="D15" s="192"/>
      <c r="E15" s="192"/>
      <c r="F15" s="192"/>
      <c r="G15" s="193" t="s">
        <v>347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</row>
    <row r="16" spans="1:145" s="115" customFormat="1" ht="15" hidden="1" customHeight="1">
      <c r="A16" s="192"/>
      <c r="B16" s="192"/>
      <c r="C16" s="192"/>
      <c r="D16" s="192"/>
      <c r="E16" s="192"/>
      <c r="F16" s="192"/>
      <c r="G16" s="193" t="s">
        <v>348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</row>
    <row r="17" spans="1:145" s="115" customFormat="1" ht="15" hidden="1" customHeight="1">
      <c r="A17" s="192"/>
      <c r="B17" s="192"/>
      <c r="C17" s="192"/>
      <c r="D17" s="192"/>
      <c r="E17" s="192"/>
      <c r="F17" s="192"/>
      <c r="G17" s="221" t="s">
        <v>336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95" t="s">
        <v>293</v>
      </c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 t="s">
        <v>293</v>
      </c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 t="s">
        <v>293</v>
      </c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7">
        <f>SUM(CJ14:DA16)</f>
        <v>0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</row>
    <row r="18" spans="1:145" s="109" customFormat="1" ht="12" hidden="1" customHeight="1"/>
    <row r="19" spans="1:145" s="151" customFormat="1" ht="14.25" hidden="1">
      <c r="A19" s="223" t="s">
        <v>349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</row>
    <row r="20" spans="1:145" s="151" customFormat="1" ht="14.25" hidden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</row>
    <row r="21" spans="1:145" s="151" customFormat="1" ht="14.25" hidden="1">
      <c r="A21" s="223" t="s">
        <v>350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</row>
    <row r="22" spans="1:145" s="151" customFormat="1" ht="15" hidden="1">
      <c r="A22" s="151" t="s">
        <v>326</v>
      </c>
      <c r="X22" s="139"/>
      <c r="Y22" s="139"/>
      <c r="Z22" s="139"/>
      <c r="AA22" s="139"/>
      <c r="AB22" s="139"/>
      <c r="AC22" s="139"/>
      <c r="AD22" s="139"/>
      <c r="AE22" s="239" t="s">
        <v>506</v>
      </c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</row>
    <row r="23" spans="1:145" s="109" customFormat="1" ht="10.5" hidden="1" customHeight="1"/>
    <row r="24" spans="1:145" s="153" customFormat="1" ht="55.5" hidden="1" customHeight="1">
      <c r="A24" s="201" t="s">
        <v>329</v>
      </c>
      <c r="B24" s="202"/>
      <c r="C24" s="202"/>
      <c r="D24" s="202"/>
      <c r="E24" s="202"/>
      <c r="F24" s="203"/>
      <c r="G24" s="201" t="s">
        <v>338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201" t="s">
        <v>351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3"/>
      <c r="AZ24" s="201" t="s">
        <v>352</v>
      </c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 t="s">
        <v>353</v>
      </c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3"/>
      <c r="CJ24" s="201" t="s">
        <v>345</v>
      </c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</row>
    <row r="25" spans="1:145" s="114" customFormat="1" hidden="1">
      <c r="A25" s="204">
        <v>1</v>
      </c>
      <c r="B25" s="204"/>
      <c r="C25" s="204"/>
      <c r="D25" s="204"/>
      <c r="E25" s="204"/>
      <c r="F25" s="204"/>
      <c r="G25" s="204">
        <v>2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>
        <v>3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>
        <v>4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>
        <v>5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>
        <v>6</v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</row>
    <row r="26" spans="1:145" s="115" customFormat="1" ht="26.25" hidden="1" customHeight="1">
      <c r="A26" s="192"/>
      <c r="B26" s="192"/>
      <c r="C26" s="192"/>
      <c r="D26" s="192"/>
      <c r="E26" s="192"/>
      <c r="F26" s="192"/>
      <c r="G26" s="193" t="s">
        <v>354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7">
        <f>AE26*AZ26*BR26</f>
        <v>0</v>
      </c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</row>
    <row r="27" spans="1:145" s="115" customFormat="1" ht="15" hidden="1" customHeight="1">
      <c r="A27" s="192"/>
      <c r="B27" s="192"/>
      <c r="C27" s="192"/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</row>
    <row r="28" spans="1:145" s="115" customFormat="1" ht="15" hidden="1" customHeight="1">
      <c r="A28" s="192"/>
      <c r="B28" s="192"/>
      <c r="C28" s="192"/>
      <c r="D28" s="192"/>
      <c r="E28" s="192"/>
      <c r="F28" s="192"/>
      <c r="G28" s="221" t="s">
        <v>336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195" t="s">
        <v>293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 t="s">
        <v>293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 t="s">
        <v>293</v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7">
        <f>SUM(CJ26:DA27)</f>
        <v>0</v>
      </c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</row>
    <row r="29" spans="1:145" s="115" customFormat="1" ht="15" hidden="1" customHeight="1">
      <c r="A29" s="117"/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</row>
    <row r="30" spans="1:145" s="151" customFormat="1" ht="14.25" hidden="1">
      <c r="A30" s="223" t="s">
        <v>355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</row>
    <row r="31" spans="1:145" s="151" customFormat="1" ht="15" hidden="1">
      <c r="A31" s="151" t="s">
        <v>326</v>
      </c>
      <c r="X31" s="139"/>
      <c r="Y31" s="139"/>
      <c r="Z31" s="139"/>
      <c r="AA31" s="139"/>
      <c r="AB31" s="139"/>
      <c r="AC31" s="139"/>
      <c r="AD31" s="1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</row>
    <row r="32" spans="1:145" s="109" customFormat="1" ht="10.5" hidden="1" customHeight="1"/>
    <row r="33" spans="1:145" s="153" customFormat="1" ht="48" hidden="1" customHeight="1">
      <c r="A33" s="201" t="s">
        <v>329</v>
      </c>
      <c r="B33" s="202"/>
      <c r="C33" s="202"/>
      <c r="D33" s="202"/>
      <c r="E33" s="202"/>
      <c r="F33" s="203"/>
      <c r="G33" s="201" t="s">
        <v>338</v>
      </c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3"/>
      <c r="AE33" s="201" t="s">
        <v>356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1" t="s">
        <v>352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3"/>
      <c r="BR33" s="201" t="s">
        <v>357</v>
      </c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3"/>
      <c r="CJ33" s="201" t="s">
        <v>345</v>
      </c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3"/>
    </row>
    <row r="34" spans="1:145" s="114" customFormat="1" hidden="1">
      <c r="A34" s="204">
        <v>1</v>
      </c>
      <c r="B34" s="204"/>
      <c r="C34" s="204"/>
      <c r="D34" s="204"/>
      <c r="E34" s="204"/>
      <c r="F34" s="204"/>
      <c r="G34" s="204">
        <v>2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>
        <v>3</v>
      </c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>
        <v>4</v>
      </c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>
        <v>5</v>
      </c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>
        <v>6</v>
      </c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</row>
    <row r="35" spans="1:145" s="115" customFormat="1" ht="30.75" hidden="1" customHeight="1">
      <c r="A35" s="192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>
        <f>AE35*AZ35*BR35</f>
        <v>0</v>
      </c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</row>
    <row r="36" spans="1:145" s="115" customFormat="1" ht="15" hidden="1" customHeight="1">
      <c r="A36" s="192"/>
      <c r="B36" s="192"/>
      <c r="C36" s="192"/>
      <c r="D36" s="192"/>
      <c r="E36" s="192"/>
      <c r="F36" s="192"/>
      <c r="G36" s="221" t="s">
        <v>336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2"/>
      <c r="AE36" s="195" t="s">
        <v>293</v>
      </c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 t="s">
        <v>293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 t="s">
        <v>293</v>
      </c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7">
        <f>SUM(CJ35)</f>
        <v>0</v>
      </c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</row>
    <row r="37" spans="1:145" s="115" customFormat="1" ht="15" hidden="1" customHeight="1">
      <c r="A37" s="117"/>
      <c r="B37" s="117"/>
      <c r="C37" s="117"/>
      <c r="D37" s="117"/>
      <c r="E37" s="117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</row>
    <row r="38" spans="1:145" s="151" customFormat="1" ht="39.75" customHeight="1">
      <c r="A38" s="205" t="s">
        <v>358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</row>
    <row r="39" spans="1:145" s="151" customFormat="1" ht="15">
      <c r="A39" s="151" t="s">
        <v>326</v>
      </c>
      <c r="X39" s="139"/>
      <c r="Y39" s="139"/>
      <c r="Z39" s="139"/>
      <c r="AA39" s="139"/>
      <c r="AB39" s="139"/>
      <c r="AC39" s="139"/>
      <c r="AD39" s="139"/>
      <c r="AE39" s="239" t="s">
        <v>535</v>
      </c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</row>
    <row r="40" spans="1:145" s="109" customFormat="1" ht="10.5" customHeight="1"/>
    <row r="41" spans="1:145" s="109" customFormat="1" ht="55.5" customHeight="1">
      <c r="A41" s="201" t="s">
        <v>329</v>
      </c>
      <c r="B41" s="202"/>
      <c r="C41" s="202"/>
      <c r="D41" s="202"/>
      <c r="E41" s="202"/>
      <c r="F41" s="203"/>
      <c r="G41" s="201" t="s">
        <v>359</v>
      </c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3"/>
      <c r="BW41" s="201" t="s">
        <v>360</v>
      </c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3"/>
      <c r="CM41" s="201" t="s">
        <v>361</v>
      </c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3"/>
    </row>
    <row r="42" spans="1:145">
      <c r="A42" s="204">
        <v>1</v>
      </c>
      <c r="B42" s="204"/>
      <c r="C42" s="204"/>
      <c r="D42" s="204"/>
      <c r="E42" s="204"/>
      <c r="F42" s="204"/>
      <c r="G42" s="204">
        <v>2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>
        <v>3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>
        <v>4</v>
      </c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</row>
    <row r="43" spans="1:145" s="109" customFormat="1" ht="15" customHeight="1">
      <c r="A43" s="192" t="s">
        <v>141</v>
      </c>
      <c r="B43" s="192"/>
      <c r="C43" s="192"/>
      <c r="D43" s="192"/>
      <c r="E43" s="192"/>
      <c r="F43" s="192"/>
      <c r="G43" s="155"/>
      <c r="H43" s="213" t="s">
        <v>362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4"/>
      <c r="BW43" s="195" t="s">
        <v>293</v>
      </c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4">
        <f>CM44</f>
        <v>1537879.40397351</v>
      </c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</row>
    <row r="44" spans="1:145" ht="12.75" customHeight="1">
      <c r="A44" s="255" t="s">
        <v>363</v>
      </c>
      <c r="B44" s="256"/>
      <c r="C44" s="256"/>
      <c r="D44" s="256"/>
      <c r="E44" s="256"/>
      <c r="F44" s="257"/>
      <c r="G44" s="121"/>
      <c r="H44" s="261" t="s">
        <v>332</v>
      </c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2"/>
      <c r="BW44" s="306">
        <f>CM44*100/22</f>
        <v>6990360.9271523179</v>
      </c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8"/>
      <c r="CM44" s="306">
        <f>DE56/30.2*22</f>
        <v>1537879.40397351</v>
      </c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8"/>
    </row>
    <row r="45" spans="1:145" ht="12.75" customHeight="1">
      <c r="A45" s="258"/>
      <c r="B45" s="259"/>
      <c r="C45" s="259"/>
      <c r="D45" s="259"/>
      <c r="E45" s="259"/>
      <c r="F45" s="260"/>
      <c r="G45" s="122"/>
      <c r="H45" s="269" t="s">
        <v>364</v>
      </c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70"/>
      <c r="BW45" s="309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1"/>
      <c r="CM45" s="309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1"/>
    </row>
    <row r="46" spans="1:145" ht="13.5" customHeight="1">
      <c r="A46" s="192" t="s">
        <v>365</v>
      </c>
      <c r="B46" s="192"/>
      <c r="C46" s="192"/>
      <c r="D46" s="192"/>
      <c r="E46" s="192"/>
      <c r="F46" s="192"/>
      <c r="G46" s="155"/>
      <c r="H46" s="253" t="s">
        <v>366</v>
      </c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</row>
    <row r="47" spans="1:145" ht="26.25" customHeight="1">
      <c r="A47" s="192" t="s">
        <v>367</v>
      </c>
      <c r="B47" s="192"/>
      <c r="C47" s="192"/>
      <c r="D47" s="192"/>
      <c r="E47" s="192"/>
      <c r="F47" s="192"/>
      <c r="G47" s="155"/>
      <c r="H47" s="253" t="s">
        <v>368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</row>
    <row r="48" spans="1:145" ht="26.25" customHeight="1">
      <c r="A48" s="192" t="s">
        <v>116</v>
      </c>
      <c r="B48" s="192"/>
      <c r="C48" s="192"/>
      <c r="D48" s="192"/>
      <c r="E48" s="192"/>
      <c r="F48" s="192"/>
      <c r="G48" s="155"/>
      <c r="H48" s="213" t="s">
        <v>369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4"/>
      <c r="BW48" s="194" t="s">
        <v>293</v>
      </c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>
        <f>CM49+CM52</f>
        <v>216701.18874172185</v>
      </c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</row>
    <row r="49" spans="1:132" ht="12.75" customHeight="1">
      <c r="A49" s="255" t="s">
        <v>370</v>
      </c>
      <c r="B49" s="256"/>
      <c r="C49" s="256"/>
      <c r="D49" s="256"/>
      <c r="E49" s="256"/>
      <c r="F49" s="257"/>
      <c r="G49" s="121"/>
      <c r="H49" s="261" t="s">
        <v>332</v>
      </c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2"/>
      <c r="BW49" s="306">
        <f>BW44</f>
        <v>6990360.9271523179</v>
      </c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8"/>
      <c r="CM49" s="306">
        <f>DE56/30.2*2.9</f>
        <v>202720.46688741722</v>
      </c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8"/>
    </row>
    <row r="50" spans="1:132" ht="25.5" customHeight="1">
      <c r="A50" s="258"/>
      <c r="B50" s="259"/>
      <c r="C50" s="259"/>
      <c r="D50" s="259"/>
      <c r="E50" s="259"/>
      <c r="F50" s="260"/>
      <c r="G50" s="122"/>
      <c r="H50" s="269" t="s">
        <v>371</v>
      </c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70"/>
      <c r="BW50" s="309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1"/>
      <c r="CM50" s="309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1"/>
    </row>
    <row r="51" spans="1:132" ht="26.25" customHeight="1">
      <c r="A51" s="192" t="s">
        <v>372</v>
      </c>
      <c r="B51" s="192"/>
      <c r="C51" s="192"/>
      <c r="D51" s="192"/>
      <c r="E51" s="192"/>
      <c r="F51" s="192"/>
      <c r="G51" s="155"/>
      <c r="H51" s="253" t="s">
        <v>373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</row>
    <row r="52" spans="1:132" ht="27" customHeight="1">
      <c r="A52" s="192" t="s">
        <v>374</v>
      </c>
      <c r="B52" s="192"/>
      <c r="C52" s="192"/>
      <c r="D52" s="192"/>
      <c r="E52" s="192"/>
      <c r="F52" s="192"/>
      <c r="G52" s="155"/>
      <c r="H52" s="253" t="s">
        <v>375</v>
      </c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4"/>
      <c r="BW52" s="194">
        <f>BW49</f>
        <v>6990360.9271523179</v>
      </c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>
        <f>DE56/30.2*0.2</f>
        <v>13980.721854304637</v>
      </c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</row>
    <row r="53" spans="1:132" ht="27" customHeight="1">
      <c r="A53" s="192" t="s">
        <v>376</v>
      </c>
      <c r="B53" s="192"/>
      <c r="C53" s="192"/>
      <c r="D53" s="192"/>
      <c r="E53" s="192"/>
      <c r="F53" s="192"/>
      <c r="G53" s="155"/>
      <c r="H53" s="253" t="s">
        <v>377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</row>
    <row r="54" spans="1:132" ht="27" customHeight="1">
      <c r="A54" s="192" t="s">
        <v>378</v>
      </c>
      <c r="B54" s="192"/>
      <c r="C54" s="192"/>
      <c r="D54" s="192"/>
      <c r="E54" s="192"/>
      <c r="F54" s="192"/>
      <c r="G54" s="155"/>
      <c r="H54" s="253" t="s">
        <v>377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</row>
    <row r="55" spans="1:132" ht="26.25" customHeight="1">
      <c r="A55" s="192" t="s">
        <v>142</v>
      </c>
      <c r="B55" s="192"/>
      <c r="C55" s="192"/>
      <c r="D55" s="192"/>
      <c r="E55" s="192"/>
      <c r="F55" s="192"/>
      <c r="G55" s="155"/>
      <c r="H55" s="213" t="s">
        <v>379</v>
      </c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4"/>
      <c r="BW55" s="194">
        <f>BW52</f>
        <v>6990360.9271523179</v>
      </c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>
        <f>DE56/30.2*5.1</f>
        <v>356508.40728476818</v>
      </c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</row>
    <row r="56" spans="1:132" ht="13.5" customHeight="1">
      <c r="A56" s="192"/>
      <c r="B56" s="192"/>
      <c r="C56" s="192"/>
      <c r="D56" s="192"/>
      <c r="E56" s="192"/>
      <c r="F56" s="192"/>
      <c r="G56" s="233" t="s">
        <v>336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2"/>
      <c r="BW56" s="195" t="s">
        <v>293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332">
        <f>CM44+CM49+CM52+CM55</f>
        <v>2111089</v>
      </c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E56" s="249">
        <v>2111089</v>
      </c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</row>
    <row r="57" spans="1:132" s="109" customFormat="1" ht="3" customHeight="1"/>
    <row r="58" spans="1:132" s="107" customFormat="1" ht="48" customHeight="1">
      <c r="A58" s="250" t="s">
        <v>380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</row>
    <row r="59" spans="1:132" s="109" customFormat="1" ht="12" customHeight="1"/>
    <row r="60" spans="1:132" s="151" customFormat="1" ht="14.25" hidden="1">
      <c r="A60" s="223" t="s">
        <v>436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</row>
    <row r="61" spans="1:132" s="109" customFormat="1" ht="6" hidden="1" customHeight="1"/>
    <row r="62" spans="1:132" s="151" customFormat="1" ht="14.25" hidden="1">
      <c r="A62" s="151" t="s">
        <v>326</v>
      </c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</row>
    <row r="63" spans="1:132" s="151" customFormat="1" ht="6" hidden="1" customHeight="1"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</row>
    <row r="64" spans="1:132" s="109" customFormat="1" ht="10.5" hidden="1" customHeight="1"/>
    <row r="65" spans="1:105" s="153" customFormat="1" ht="45" hidden="1" customHeight="1">
      <c r="A65" s="201" t="s">
        <v>329</v>
      </c>
      <c r="B65" s="202"/>
      <c r="C65" s="202"/>
      <c r="D65" s="202"/>
      <c r="E65" s="202"/>
      <c r="F65" s="202"/>
      <c r="G65" s="203"/>
      <c r="H65" s="201" t="s">
        <v>11</v>
      </c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3"/>
      <c r="BD65" s="201" t="s">
        <v>381</v>
      </c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3"/>
      <c r="BT65" s="201" t="s">
        <v>382</v>
      </c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3"/>
      <c r="CJ65" s="201" t="s">
        <v>383</v>
      </c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3"/>
    </row>
    <row r="66" spans="1:105" s="114" customFormat="1" hidden="1">
      <c r="A66" s="204">
        <v>1</v>
      </c>
      <c r="B66" s="204"/>
      <c r="C66" s="204"/>
      <c r="D66" s="204"/>
      <c r="E66" s="204"/>
      <c r="F66" s="204"/>
      <c r="G66" s="204"/>
      <c r="H66" s="204">
        <v>2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>
        <v>3</v>
      </c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>
        <v>4</v>
      </c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>
        <v>5</v>
      </c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</row>
    <row r="67" spans="1:105" s="115" customFormat="1" ht="15" hidden="1" customHeight="1">
      <c r="A67" s="192"/>
      <c r="B67" s="192"/>
      <c r="C67" s="192"/>
      <c r="D67" s="192"/>
      <c r="E67" s="192"/>
      <c r="F67" s="192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</row>
    <row r="68" spans="1:105" s="115" customFormat="1" ht="15" hidden="1" customHeight="1">
      <c r="A68" s="192"/>
      <c r="B68" s="192"/>
      <c r="C68" s="192"/>
      <c r="D68" s="192"/>
      <c r="E68" s="192"/>
      <c r="F68" s="192"/>
      <c r="G68" s="192"/>
      <c r="H68" s="221" t="s">
        <v>336</v>
      </c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2"/>
      <c r="BD68" s="195" t="s">
        <v>293</v>
      </c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 t="s">
        <v>293</v>
      </c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</row>
    <row r="69" spans="1:105" ht="12" customHeight="1"/>
    <row r="70" spans="1:105" s="151" customFormat="1" ht="14.25">
      <c r="A70" s="223" t="s">
        <v>384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</row>
    <row r="71" spans="1:105" s="109" customFormat="1" ht="6" customHeight="1"/>
    <row r="72" spans="1:105" s="151" customFormat="1" ht="15">
      <c r="A72" s="151" t="s">
        <v>326</v>
      </c>
      <c r="X72" s="239" t="s">
        <v>482</v>
      </c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</row>
    <row r="73" spans="1:105" s="151" customFormat="1" ht="6" customHeight="1"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</row>
    <row r="74" spans="1:105" s="109" customFormat="1" ht="10.5" customHeight="1"/>
    <row r="75" spans="1:105" s="153" customFormat="1" ht="55.5" customHeight="1">
      <c r="A75" s="201" t="s">
        <v>329</v>
      </c>
      <c r="B75" s="202"/>
      <c r="C75" s="202"/>
      <c r="D75" s="202"/>
      <c r="E75" s="202"/>
      <c r="F75" s="202"/>
      <c r="G75" s="203"/>
      <c r="H75" s="201" t="s">
        <v>385</v>
      </c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3"/>
      <c r="BD75" s="201" t="s">
        <v>386</v>
      </c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3"/>
      <c r="BT75" s="201" t="s">
        <v>387</v>
      </c>
      <c r="BU75" s="202"/>
      <c r="BV75" s="202"/>
      <c r="BW75" s="202"/>
      <c r="BX75" s="202"/>
      <c r="BY75" s="202"/>
      <c r="BZ75" s="202"/>
      <c r="CA75" s="202"/>
      <c r="CB75" s="202"/>
      <c r="CC75" s="202"/>
      <c r="CD75" s="203"/>
      <c r="CE75" s="201" t="s">
        <v>388</v>
      </c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3"/>
    </row>
    <row r="76" spans="1:105" s="114" customFormat="1">
      <c r="A76" s="204">
        <v>1</v>
      </c>
      <c r="B76" s="204"/>
      <c r="C76" s="204"/>
      <c r="D76" s="204"/>
      <c r="E76" s="204"/>
      <c r="F76" s="204"/>
      <c r="G76" s="204"/>
      <c r="H76" s="204">
        <v>2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>
        <v>3</v>
      </c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>
        <v>4</v>
      </c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>
        <v>5</v>
      </c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</row>
    <row r="77" spans="1:105" s="115" customFormat="1" ht="15" customHeight="1">
      <c r="A77" s="192"/>
      <c r="B77" s="192"/>
      <c r="C77" s="192"/>
      <c r="D77" s="192"/>
      <c r="E77" s="192"/>
      <c r="F77" s="192"/>
      <c r="G77" s="192"/>
      <c r="H77" s="193" t="s">
        <v>389</v>
      </c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</row>
    <row r="78" spans="1:105" s="115" customFormat="1" ht="15" customHeight="1">
      <c r="A78" s="192"/>
      <c r="B78" s="192"/>
      <c r="C78" s="192"/>
      <c r="D78" s="192"/>
      <c r="E78" s="192"/>
      <c r="F78" s="192"/>
      <c r="G78" s="192"/>
      <c r="H78" s="193" t="s">
        <v>440</v>
      </c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7">
        <v>1490526</v>
      </c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5">
        <v>0.5</v>
      </c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7">
        <f>8721+3652</f>
        <v>12373</v>
      </c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</row>
    <row r="79" spans="1:105" s="115" customFormat="1" ht="15" customHeight="1">
      <c r="A79" s="192"/>
      <c r="B79" s="192"/>
      <c r="C79" s="192"/>
      <c r="D79" s="192"/>
      <c r="E79" s="192"/>
      <c r="F79" s="192"/>
      <c r="G79" s="192"/>
      <c r="H79" s="232" t="s">
        <v>441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</row>
    <row r="80" spans="1:105" s="115" customFormat="1" ht="15" customHeight="1">
      <c r="A80" s="192"/>
      <c r="B80" s="192"/>
      <c r="C80" s="192"/>
      <c r="D80" s="192"/>
      <c r="E80" s="192"/>
      <c r="F80" s="192"/>
      <c r="G80" s="192"/>
      <c r="H80" s="193" t="s">
        <v>568</v>
      </c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7">
        <v>1490526</v>
      </c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5">
        <v>0.5</v>
      </c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8">
        <v>12373</v>
      </c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</row>
    <row r="81" spans="1:105" s="115" customFormat="1" ht="15" customHeight="1">
      <c r="A81" s="192"/>
      <c r="B81" s="192"/>
      <c r="C81" s="192"/>
      <c r="D81" s="192"/>
      <c r="E81" s="192"/>
      <c r="F81" s="192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</row>
    <row r="82" spans="1:105" s="115" customFormat="1" ht="15" customHeight="1">
      <c r="A82" s="192"/>
      <c r="B82" s="192"/>
      <c r="C82" s="192"/>
      <c r="D82" s="192"/>
      <c r="E82" s="192"/>
      <c r="F82" s="192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</row>
    <row r="83" spans="1:105" s="115" customFormat="1" ht="15" customHeight="1">
      <c r="A83" s="192"/>
      <c r="B83" s="192"/>
      <c r="C83" s="192"/>
      <c r="D83" s="192"/>
      <c r="E83" s="192"/>
      <c r="F83" s="192"/>
      <c r="G83" s="192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</row>
    <row r="84" spans="1:105" s="115" customFormat="1" ht="15" customHeight="1">
      <c r="A84" s="192"/>
      <c r="B84" s="192"/>
      <c r="C84" s="192"/>
      <c r="D84" s="192"/>
      <c r="E84" s="192"/>
      <c r="F84" s="192"/>
      <c r="G84" s="192"/>
      <c r="H84" s="221" t="s">
        <v>336</v>
      </c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2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 t="s">
        <v>293</v>
      </c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7">
        <f>SUM(CE77:DA78)</f>
        <v>12373</v>
      </c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</row>
    <row r="85" spans="1:105" s="115" customFormat="1" ht="15" hidden="1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</row>
    <row r="86" spans="1:105" s="115" customFormat="1" ht="15" hidden="1" customHeight="1">
      <c r="A86" s="151" t="s">
        <v>326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239" t="s">
        <v>390</v>
      </c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</row>
    <row r="87" spans="1:105" s="115" customFormat="1" ht="15" hidden="1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</row>
    <row r="88" spans="1:105" s="115" customFormat="1" ht="15" hidden="1" customHeight="1">
      <c r="A88" s="244" t="s">
        <v>327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5" t="s">
        <v>6</v>
      </c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</row>
    <row r="89" spans="1:105" s="115" customFormat="1" ht="15" hidden="1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</row>
    <row r="90" spans="1:105" s="115" customFormat="1" ht="51.75" hidden="1" customHeight="1">
      <c r="A90" s="201" t="s">
        <v>329</v>
      </c>
      <c r="B90" s="202"/>
      <c r="C90" s="202"/>
      <c r="D90" s="202"/>
      <c r="E90" s="202"/>
      <c r="F90" s="202"/>
      <c r="G90" s="203"/>
      <c r="H90" s="201" t="s">
        <v>385</v>
      </c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3"/>
      <c r="BD90" s="201" t="s">
        <v>386</v>
      </c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3"/>
      <c r="BT90" s="246" t="s">
        <v>391</v>
      </c>
      <c r="BU90" s="247"/>
      <c r="BV90" s="247"/>
      <c r="BW90" s="247"/>
      <c r="BX90" s="247"/>
      <c r="BY90" s="247"/>
      <c r="BZ90" s="247"/>
      <c r="CA90" s="247"/>
      <c r="CB90" s="247"/>
      <c r="CC90" s="247"/>
      <c r="CD90" s="248"/>
      <c r="CE90" s="201" t="s">
        <v>392</v>
      </c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3"/>
    </row>
    <row r="91" spans="1:105" s="115" customFormat="1" ht="15" hidden="1" customHeight="1">
      <c r="A91" s="204">
        <v>1</v>
      </c>
      <c r="B91" s="204"/>
      <c r="C91" s="204"/>
      <c r="D91" s="204"/>
      <c r="E91" s="204"/>
      <c r="F91" s="204"/>
      <c r="G91" s="204"/>
      <c r="H91" s="204">
        <v>2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>
        <v>3</v>
      </c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>
        <v>4</v>
      </c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>
        <v>5</v>
      </c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</row>
    <row r="92" spans="1:105" s="115" customFormat="1" ht="15" hidden="1" customHeight="1">
      <c r="A92" s="240" t="s">
        <v>393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2">
        <f>CE93</f>
        <v>0</v>
      </c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3"/>
    </row>
    <row r="93" spans="1:105" s="115" customFormat="1" ht="15" hidden="1" customHeight="1">
      <c r="A93" s="192"/>
      <c r="B93" s="192"/>
      <c r="C93" s="192"/>
      <c r="D93" s="192"/>
      <c r="E93" s="192"/>
      <c r="F93" s="192"/>
      <c r="G93" s="192"/>
      <c r="H93" s="193" t="s">
        <v>394</v>
      </c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7">
        <f>BD93*BT93</f>
        <v>0</v>
      </c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</row>
    <row r="94" spans="1:105" s="115" customFormat="1" ht="15" hidden="1" customHeight="1">
      <c r="A94" s="192"/>
      <c r="B94" s="192"/>
      <c r="C94" s="192"/>
      <c r="D94" s="192"/>
      <c r="E94" s="192"/>
      <c r="F94" s="192"/>
      <c r="G94" s="192"/>
      <c r="H94" s="221" t="s">
        <v>336</v>
      </c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2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 t="s">
        <v>293</v>
      </c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7">
        <f>CE92</f>
        <v>0</v>
      </c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</row>
    <row r="95" spans="1:105" s="115" customFormat="1" ht="15" hidden="1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</row>
    <row r="96" spans="1:105" s="115" customFormat="1" ht="15" hidden="1" customHeight="1">
      <c r="A96" s="151" t="s">
        <v>326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239" t="s">
        <v>395</v>
      </c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</row>
    <row r="97" spans="1:105" s="115" customFormat="1" ht="15" hidden="1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</row>
    <row r="98" spans="1:105" s="115" customFormat="1" ht="15" hidden="1" customHeight="1">
      <c r="A98" s="244" t="s">
        <v>327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5" t="s">
        <v>6</v>
      </c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  <c r="BR98" s="245"/>
      <c r="BS98" s="245"/>
      <c r="BT98" s="245"/>
      <c r="BU98" s="245"/>
      <c r="BV98" s="245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</row>
    <row r="99" spans="1:105" s="115" customFormat="1" ht="15" hidden="1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</row>
    <row r="100" spans="1:105" s="115" customFormat="1" ht="39" hidden="1" customHeight="1">
      <c r="A100" s="201" t="s">
        <v>329</v>
      </c>
      <c r="B100" s="202"/>
      <c r="C100" s="202"/>
      <c r="D100" s="202"/>
      <c r="E100" s="202"/>
      <c r="F100" s="202"/>
      <c r="G100" s="203"/>
      <c r="H100" s="201" t="s">
        <v>385</v>
      </c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3"/>
      <c r="BD100" s="246" t="s">
        <v>396</v>
      </c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8"/>
      <c r="BT100" s="246" t="s">
        <v>397</v>
      </c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8"/>
      <c r="CE100" s="201" t="s">
        <v>398</v>
      </c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3"/>
    </row>
    <row r="101" spans="1:105" s="115" customFormat="1" ht="15" hidden="1" customHeight="1">
      <c r="A101" s="204">
        <v>1</v>
      </c>
      <c r="B101" s="204"/>
      <c r="C101" s="204"/>
      <c r="D101" s="204"/>
      <c r="E101" s="204"/>
      <c r="F101" s="204"/>
      <c r="G101" s="204"/>
      <c r="H101" s="204">
        <v>2</v>
      </c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>
        <v>3</v>
      </c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>
        <v>4</v>
      </c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>
        <v>5</v>
      </c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</row>
    <row r="102" spans="1:105" s="115" customFormat="1" ht="15" hidden="1" customHeight="1">
      <c r="A102" s="240" t="s">
        <v>393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2">
        <f>CE103</f>
        <v>0</v>
      </c>
      <c r="CF102" s="242"/>
      <c r="CG102" s="242"/>
      <c r="CH102" s="242"/>
      <c r="CI102" s="242"/>
      <c r="CJ102" s="242"/>
      <c r="CK102" s="242"/>
      <c r="CL102" s="242"/>
      <c r="CM102" s="242"/>
      <c r="CN102" s="242"/>
      <c r="CO102" s="242"/>
      <c r="CP102" s="242"/>
      <c r="CQ102" s="242"/>
      <c r="CR102" s="242"/>
      <c r="CS102" s="242"/>
      <c r="CT102" s="242"/>
      <c r="CU102" s="242"/>
      <c r="CV102" s="242"/>
      <c r="CW102" s="242"/>
      <c r="CX102" s="242"/>
      <c r="CY102" s="242"/>
      <c r="CZ102" s="242"/>
      <c r="DA102" s="243"/>
    </row>
    <row r="103" spans="1:105" s="115" customFormat="1" ht="24.75" hidden="1" customHeight="1">
      <c r="A103" s="192"/>
      <c r="B103" s="192"/>
      <c r="C103" s="192"/>
      <c r="D103" s="192"/>
      <c r="E103" s="192"/>
      <c r="F103" s="192"/>
      <c r="G103" s="192"/>
      <c r="H103" s="193" t="s">
        <v>399</v>
      </c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</row>
    <row r="104" spans="1:105" s="115" customFormat="1" ht="15" hidden="1" customHeight="1">
      <c r="A104" s="192"/>
      <c r="B104" s="192"/>
      <c r="C104" s="192"/>
      <c r="D104" s="192"/>
      <c r="E104" s="192"/>
      <c r="F104" s="192"/>
      <c r="G104" s="192"/>
      <c r="H104" s="221" t="s">
        <v>336</v>
      </c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 t="s">
        <v>293</v>
      </c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7">
        <f>CE103</f>
        <v>0</v>
      </c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</row>
    <row r="105" spans="1:105" s="115" customFormat="1" ht="15" hidden="1" customHeight="1">
      <c r="A105" s="117"/>
      <c r="B105" s="117"/>
      <c r="C105" s="117"/>
      <c r="D105" s="117"/>
      <c r="E105" s="117"/>
      <c r="F105" s="117"/>
      <c r="G105" s="117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</row>
    <row r="106" spans="1:105" s="151" customFormat="1" ht="15" hidden="1">
      <c r="A106" s="151" t="s">
        <v>326</v>
      </c>
      <c r="X106" s="239" t="s">
        <v>400</v>
      </c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</row>
    <row r="107" spans="1:105" s="151" customFormat="1" ht="6" hidden="1" customHeight="1"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</row>
    <row r="108" spans="1:105" s="109" customFormat="1" ht="10.5" hidden="1" customHeight="1"/>
    <row r="109" spans="1:105" s="153" customFormat="1" ht="55.5" hidden="1" customHeight="1">
      <c r="A109" s="201" t="s">
        <v>329</v>
      </c>
      <c r="B109" s="202"/>
      <c r="C109" s="202"/>
      <c r="D109" s="202"/>
      <c r="E109" s="202"/>
      <c r="F109" s="202"/>
      <c r="G109" s="203"/>
      <c r="H109" s="201" t="s">
        <v>385</v>
      </c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3"/>
      <c r="BD109" s="201" t="s">
        <v>386</v>
      </c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3"/>
      <c r="BT109" s="201" t="s">
        <v>387</v>
      </c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3"/>
      <c r="CE109" s="201" t="s">
        <v>388</v>
      </c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3"/>
    </row>
    <row r="110" spans="1:105" s="114" customFormat="1" hidden="1">
      <c r="A110" s="204">
        <v>1</v>
      </c>
      <c r="B110" s="204"/>
      <c r="C110" s="204"/>
      <c r="D110" s="204"/>
      <c r="E110" s="204"/>
      <c r="F110" s="204"/>
      <c r="G110" s="204"/>
      <c r="H110" s="204">
        <v>2</v>
      </c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>
        <v>3</v>
      </c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>
        <v>4</v>
      </c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>
        <v>5</v>
      </c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</row>
    <row r="111" spans="1:105" s="115" customFormat="1" ht="15" hidden="1" customHeight="1">
      <c r="A111" s="192"/>
      <c r="B111" s="192"/>
      <c r="C111" s="192"/>
      <c r="D111" s="192"/>
      <c r="E111" s="192"/>
      <c r="F111" s="192"/>
      <c r="G111" s="192"/>
      <c r="H111" s="193" t="s">
        <v>483</v>
      </c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</row>
    <row r="112" spans="1:105" s="115" customFormat="1" ht="15" hidden="1" customHeight="1">
      <c r="A112" s="192"/>
      <c r="B112" s="192"/>
      <c r="C112" s="192"/>
      <c r="D112" s="192"/>
      <c r="E112" s="192"/>
      <c r="F112" s="192"/>
      <c r="G112" s="192"/>
      <c r="H112" s="232" t="s">
        <v>484</v>
      </c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</row>
    <row r="113" spans="1:105" s="115" customFormat="1" ht="15" hidden="1" customHeight="1">
      <c r="A113" s="192"/>
      <c r="B113" s="192"/>
      <c r="C113" s="192"/>
      <c r="D113" s="192"/>
      <c r="E113" s="192"/>
      <c r="F113" s="192"/>
      <c r="G113" s="192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7">
        <f t="shared" ref="BD113:BD120" si="0">CE113*100/2.2</f>
        <v>0</v>
      </c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</row>
    <row r="114" spans="1:105" s="115" customFormat="1" ht="15" hidden="1" customHeight="1">
      <c r="A114" s="192"/>
      <c r="B114" s="192"/>
      <c r="C114" s="192"/>
      <c r="D114" s="192"/>
      <c r="E114" s="192"/>
      <c r="F114" s="192"/>
      <c r="G114" s="192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7">
        <f t="shared" si="0"/>
        <v>0</v>
      </c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</row>
    <row r="115" spans="1:105" s="115" customFormat="1" ht="15" hidden="1" customHeight="1">
      <c r="A115" s="192"/>
      <c r="B115" s="192"/>
      <c r="C115" s="192"/>
      <c r="D115" s="192"/>
      <c r="E115" s="192"/>
      <c r="F115" s="192"/>
      <c r="G115" s="192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7">
        <f t="shared" si="0"/>
        <v>0</v>
      </c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</row>
    <row r="116" spans="1:105" s="115" customFormat="1" ht="15" hidden="1" customHeight="1">
      <c r="A116" s="192"/>
      <c r="B116" s="192"/>
      <c r="C116" s="192"/>
      <c r="D116" s="192"/>
      <c r="E116" s="192"/>
      <c r="F116" s="192"/>
      <c r="G116" s="192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7">
        <f t="shared" si="0"/>
        <v>0</v>
      </c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</row>
    <row r="117" spans="1:105" s="115" customFormat="1" ht="15" hidden="1" customHeight="1">
      <c r="A117" s="192"/>
      <c r="B117" s="192"/>
      <c r="C117" s="192"/>
      <c r="D117" s="192"/>
      <c r="E117" s="192"/>
      <c r="F117" s="192"/>
      <c r="G117" s="192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7">
        <f t="shared" si="0"/>
        <v>0</v>
      </c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s="115" customFormat="1" ht="15" hidden="1" customHeight="1">
      <c r="A118" s="192"/>
      <c r="B118" s="192"/>
      <c r="C118" s="192"/>
      <c r="D118" s="192"/>
      <c r="E118" s="192"/>
      <c r="F118" s="192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7">
        <f t="shared" si="0"/>
        <v>0</v>
      </c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</row>
    <row r="119" spans="1:105" s="115" customFormat="1" ht="15" hidden="1" customHeight="1">
      <c r="A119" s="192"/>
      <c r="B119" s="192"/>
      <c r="C119" s="192"/>
      <c r="D119" s="192"/>
      <c r="E119" s="192"/>
      <c r="F119" s="192"/>
      <c r="G119" s="192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7">
        <f t="shared" si="0"/>
        <v>0</v>
      </c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</row>
    <row r="120" spans="1:105" s="115" customFormat="1" ht="15" hidden="1" customHeight="1">
      <c r="A120" s="192"/>
      <c r="B120" s="192"/>
      <c r="C120" s="192"/>
      <c r="D120" s="192"/>
      <c r="E120" s="192"/>
      <c r="F120" s="192"/>
      <c r="G120" s="192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7">
        <f t="shared" si="0"/>
        <v>0</v>
      </c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</row>
    <row r="121" spans="1:105" s="115" customFormat="1" ht="15" hidden="1" customHeight="1">
      <c r="A121" s="192"/>
      <c r="B121" s="192"/>
      <c r="C121" s="192"/>
      <c r="D121" s="192"/>
      <c r="E121" s="192"/>
      <c r="F121" s="192"/>
      <c r="G121" s="192"/>
      <c r="H121" s="221" t="s">
        <v>336</v>
      </c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2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 t="s">
        <v>293</v>
      </c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7">
        <f>SUM(CE113:DA120)</f>
        <v>0</v>
      </c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</row>
    <row r="122" spans="1:105" s="115" customFormat="1" ht="15" hidden="1" customHeight="1">
      <c r="A122" s="154"/>
      <c r="B122" s="154"/>
      <c r="C122" s="154"/>
      <c r="D122" s="154"/>
      <c r="E122" s="154"/>
      <c r="F122" s="154"/>
      <c r="G122" s="15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</row>
    <row r="123" spans="1:105" s="151" customFormat="1" ht="15" hidden="1">
      <c r="A123" s="151" t="s">
        <v>326</v>
      </c>
      <c r="X123" s="239" t="s">
        <v>401</v>
      </c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</row>
    <row r="124" spans="1:105" s="151" customFormat="1" ht="6" hidden="1" customHeight="1"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</row>
    <row r="125" spans="1:105" s="109" customFormat="1" ht="10.5" hidden="1" customHeight="1"/>
    <row r="126" spans="1:105" s="153" customFormat="1" ht="55.5" hidden="1" customHeight="1">
      <c r="A126" s="201" t="s">
        <v>329</v>
      </c>
      <c r="B126" s="202"/>
      <c r="C126" s="202"/>
      <c r="D126" s="202"/>
      <c r="E126" s="202"/>
      <c r="F126" s="202"/>
      <c r="G126" s="203"/>
      <c r="H126" s="201" t="s">
        <v>385</v>
      </c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3"/>
      <c r="BD126" s="201" t="s">
        <v>386</v>
      </c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3"/>
      <c r="BT126" s="201" t="s">
        <v>387</v>
      </c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3"/>
      <c r="CE126" s="201" t="s">
        <v>388</v>
      </c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3"/>
    </row>
    <row r="127" spans="1:105" s="114" customFormat="1" hidden="1">
      <c r="A127" s="204">
        <v>1</v>
      </c>
      <c r="B127" s="204"/>
      <c r="C127" s="204"/>
      <c r="D127" s="204"/>
      <c r="E127" s="204"/>
      <c r="F127" s="204"/>
      <c r="G127" s="204"/>
      <c r="H127" s="204">
        <v>2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>
        <v>3</v>
      </c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>
        <v>4</v>
      </c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>
        <v>5</v>
      </c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</row>
    <row r="128" spans="1:105" s="115" customFormat="1" ht="15" hidden="1" customHeight="1">
      <c r="A128" s="192"/>
      <c r="B128" s="192"/>
      <c r="C128" s="192"/>
      <c r="D128" s="192"/>
      <c r="E128" s="192"/>
      <c r="F128" s="192"/>
      <c r="G128" s="192"/>
      <c r="H128" s="193" t="s">
        <v>402</v>
      </c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</row>
    <row r="129" spans="1:105" s="115" customFormat="1" ht="15" hidden="1" customHeight="1">
      <c r="A129" s="192"/>
      <c r="B129" s="192"/>
      <c r="C129" s="192"/>
      <c r="D129" s="192"/>
      <c r="E129" s="192"/>
      <c r="F129" s="192"/>
      <c r="G129" s="192"/>
      <c r="H129" s="221" t="s">
        <v>336</v>
      </c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2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 t="s">
        <v>293</v>
      </c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</row>
    <row r="130" spans="1:105" s="151" customFormat="1" ht="12" hidden="1" customHeight="1">
      <c r="A130" s="205" t="s">
        <v>437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</row>
    <row r="131" spans="1:105" s="109" customFormat="1" ht="6" hidden="1" customHeight="1"/>
    <row r="132" spans="1:105" s="151" customFormat="1" ht="14.25" hidden="1">
      <c r="A132" s="151" t="s">
        <v>326</v>
      </c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</row>
    <row r="133" spans="1:105" s="151" customFormat="1" ht="6" hidden="1" customHeight="1"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</row>
    <row r="134" spans="1:105" s="109" customFormat="1" ht="10.5" hidden="1" customHeight="1"/>
    <row r="135" spans="1:105" s="153" customFormat="1" ht="45" hidden="1" customHeight="1">
      <c r="A135" s="201" t="s">
        <v>329</v>
      </c>
      <c r="B135" s="202"/>
      <c r="C135" s="202"/>
      <c r="D135" s="202"/>
      <c r="E135" s="202"/>
      <c r="F135" s="202"/>
      <c r="G135" s="203"/>
      <c r="H135" s="201" t="s">
        <v>11</v>
      </c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3"/>
      <c r="BD135" s="201" t="s">
        <v>381</v>
      </c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3"/>
      <c r="BT135" s="201" t="s">
        <v>382</v>
      </c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3"/>
      <c r="CJ135" s="201" t="s">
        <v>383</v>
      </c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3"/>
    </row>
    <row r="136" spans="1:105" s="114" customFormat="1" hidden="1">
      <c r="A136" s="204">
        <v>1</v>
      </c>
      <c r="B136" s="204"/>
      <c r="C136" s="204"/>
      <c r="D136" s="204"/>
      <c r="E136" s="204"/>
      <c r="F136" s="204"/>
      <c r="G136" s="204"/>
      <c r="H136" s="204">
        <v>2</v>
      </c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>
        <v>3</v>
      </c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>
        <v>4</v>
      </c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>
        <v>5</v>
      </c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</row>
    <row r="137" spans="1:105" s="115" customFormat="1" ht="15" hidden="1" customHeight="1">
      <c r="A137" s="192"/>
      <c r="B137" s="192"/>
      <c r="C137" s="192"/>
      <c r="D137" s="192"/>
      <c r="E137" s="192"/>
      <c r="F137" s="192"/>
      <c r="G137" s="192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</row>
    <row r="138" spans="1:105" s="115" customFormat="1" ht="15" hidden="1" customHeight="1">
      <c r="A138" s="192"/>
      <c r="B138" s="192"/>
      <c r="C138" s="192"/>
      <c r="D138" s="192"/>
      <c r="E138" s="192"/>
      <c r="F138" s="192"/>
      <c r="G138" s="192"/>
      <c r="H138" s="221" t="s">
        <v>336</v>
      </c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2"/>
      <c r="BD138" s="195" t="s">
        <v>293</v>
      </c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 t="s">
        <v>293</v>
      </c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</row>
    <row r="139" spans="1:105" s="109" customFormat="1" ht="50.25" customHeight="1"/>
    <row r="140" spans="1:105" s="151" customFormat="1" ht="14.25">
      <c r="A140" s="223" t="s">
        <v>438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</row>
    <row r="141" spans="1:105" s="109" customFormat="1" ht="6" customHeight="1"/>
    <row r="142" spans="1:105" s="151" customFormat="1" ht="15">
      <c r="A142" s="151" t="s">
        <v>326</v>
      </c>
      <c r="X142" s="238" t="s">
        <v>403</v>
      </c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</row>
    <row r="143" spans="1:105" s="151" customFormat="1" ht="6" customHeight="1"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</row>
    <row r="144" spans="1:105" s="109" customFormat="1" ht="10.5" customHeight="1"/>
    <row r="145" spans="1:105" s="151" customFormat="1" ht="14.25">
      <c r="A145" s="223" t="s">
        <v>404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</row>
    <row r="146" spans="1:105" s="109" customFormat="1" ht="10.5" customHeight="1"/>
    <row r="147" spans="1:105" s="153" customFormat="1" ht="45" customHeight="1">
      <c r="A147" s="234" t="s">
        <v>329</v>
      </c>
      <c r="B147" s="235"/>
      <c r="C147" s="235"/>
      <c r="D147" s="235"/>
      <c r="E147" s="235"/>
      <c r="F147" s="235"/>
      <c r="G147" s="236"/>
      <c r="H147" s="234" t="s">
        <v>385</v>
      </c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6"/>
      <c r="AP147" s="234" t="s">
        <v>405</v>
      </c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6"/>
      <c r="BF147" s="234" t="s">
        <v>406</v>
      </c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6"/>
      <c r="BV147" s="234" t="s">
        <v>407</v>
      </c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6"/>
      <c r="CL147" s="234" t="s">
        <v>345</v>
      </c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6"/>
    </row>
    <row r="148" spans="1:105" s="114" customFormat="1">
      <c r="A148" s="204">
        <v>1</v>
      </c>
      <c r="B148" s="204"/>
      <c r="C148" s="204"/>
      <c r="D148" s="204"/>
      <c r="E148" s="204"/>
      <c r="F148" s="204"/>
      <c r="G148" s="204"/>
      <c r="H148" s="204">
        <v>2</v>
      </c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>
        <v>3</v>
      </c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>
        <v>4</v>
      </c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>
        <v>5</v>
      </c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>
        <v>6</v>
      </c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</row>
    <row r="149" spans="1:105" s="115" customFormat="1" ht="15" customHeight="1">
      <c r="A149" s="192"/>
      <c r="B149" s="192"/>
      <c r="C149" s="192"/>
      <c r="D149" s="192"/>
      <c r="E149" s="192"/>
      <c r="F149" s="192"/>
      <c r="G149" s="192"/>
      <c r="H149" s="193" t="s">
        <v>442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5">
        <v>2</v>
      </c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>
        <v>12</v>
      </c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6">
        <f>CL149/AP149/BF149</f>
        <v>310</v>
      </c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7">
        <v>7440</v>
      </c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</row>
    <row r="150" spans="1:105" s="115" customFormat="1" ht="39" customHeight="1">
      <c r="A150" s="192"/>
      <c r="B150" s="192"/>
      <c r="C150" s="192"/>
      <c r="D150" s="192"/>
      <c r="E150" s="192"/>
      <c r="F150" s="192"/>
      <c r="G150" s="192"/>
      <c r="H150" s="193" t="s">
        <v>443</v>
      </c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5">
        <v>2</v>
      </c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>
        <v>12</v>
      </c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6">
        <f>CL150/AP150/BF150</f>
        <v>20.833333333333332</v>
      </c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7">
        <v>500</v>
      </c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</row>
    <row r="151" spans="1:105" s="115" customFormat="1" ht="15.75" customHeight="1">
      <c r="A151" s="192"/>
      <c r="B151" s="192"/>
      <c r="C151" s="192"/>
      <c r="D151" s="192"/>
      <c r="E151" s="192"/>
      <c r="F151" s="192"/>
      <c r="G151" s="192"/>
      <c r="H151" s="193" t="s">
        <v>444</v>
      </c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6" t="e">
        <f>CL151/AP151/BF151</f>
        <v>#DIV/0!</v>
      </c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</row>
    <row r="152" spans="1:105" s="115" customFormat="1" ht="17.25" customHeight="1">
      <c r="A152" s="192"/>
      <c r="B152" s="192"/>
      <c r="C152" s="192"/>
      <c r="D152" s="192"/>
      <c r="E152" s="192"/>
      <c r="F152" s="192"/>
      <c r="G152" s="192"/>
      <c r="H152" s="193" t="s">
        <v>445</v>
      </c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5">
        <v>20</v>
      </c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>
        <v>12</v>
      </c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6">
        <f>CL152/AP152/BF152</f>
        <v>31</v>
      </c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7">
        <v>7440</v>
      </c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</row>
    <row r="153" spans="1:105" s="115" customFormat="1" ht="17.25" customHeight="1">
      <c r="A153" s="192"/>
      <c r="B153" s="192"/>
      <c r="C153" s="192"/>
      <c r="D153" s="192"/>
      <c r="E153" s="192"/>
      <c r="F153" s="192"/>
      <c r="G153" s="192"/>
      <c r="H153" s="193" t="s">
        <v>507</v>
      </c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5">
        <v>2</v>
      </c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>
        <v>12</v>
      </c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6">
        <f>CL153/AP153/BF153</f>
        <v>1356.6666666666667</v>
      </c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7">
        <v>32560</v>
      </c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</row>
    <row r="154" spans="1:105" s="115" customFormat="1" ht="15" customHeight="1">
      <c r="A154" s="192"/>
      <c r="B154" s="192"/>
      <c r="C154" s="192"/>
      <c r="D154" s="192"/>
      <c r="E154" s="192"/>
      <c r="F154" s="192"/>
      <c r="G154" s="192"/>
      <c r="H154" s="237" t="s">
        <v>408</v>
      </c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200"/>
      <c r="AP154" s="195" t="s">
        <v>293</v>
      </c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 t="s">
        <v>293</v>
      </c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 t="s">
        <v>293</v>
      </c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7">
        <f>SUM(CL149:DA153)</f>
        <v>47940</v>
      </c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</row>
    <row r="155" spans="1:105" s="109" customFormat="1" ht="10.5" customHeight="1"/>
    <row r="156" spans="1:105" s="151" customFormat="1" ht="14.25" hidden="1">
      <c r="A156" s="223" t="s">
        <v>409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</row>
    <row r="157" spans="1:105" s="109" customFormat="1" ht="10.5" hidden="1" customHeight="1"/>
    <row r="158" spans="1:105" s="153" customFormat="1" ht="45" hidden="1" customHeight="1">
      <c r="A158" s="201" t="s">
        <v>329</v>
      </c>
      <c r="B158" s="202"/>
      <c r="C158" s="202"/>
      <c r="D158" s="202"/>
      <c r="E158" s="202"/>
      <c r="F158" s="202"/>
      <c r="G158" s="203"/>
      <c r="H158" s="201" t="s">
        <v>385</v>
      </c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3"/>
      <c r="BD158" s="201" t="s">
        <v>410</v>
      </c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3"/>
      <c r="BT158" s="201" t="s">
        <v>411</v>
      </c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3"/>
      <c r="CJ158" s="201" t="s">
        <v>341</v>
      </c>
      <c r="CK158" s="202"/>
      <c r="CL158" s="202"/>
      <c r="CM158" s="202"/>
      <c r="CN158" s="202"/>
      <c r="CO158" s="202"/>
      <c r="CP158" s="202"/>
      <c r="CQ158" s="202"/>
      <c r="CR158" s="202"/>
      <c r="CS158" s="202"/>
      <c r="CT158" s="202"/>
      <c r="CU158" s="202"/>
      <c r="CV158" s="202"/>
      <c r="CW158" s="202"/>
      <c r="CX158" s="202"/>
      <c r="CY158" s="202"/>
      <c r="CZ158" s="202"/>
      <c r="DA158" s="203"/>
    </row>
    <row r="159" spans="1:105" s="114" customFormat="1" hidden="1">
      <c r="A159" s="204">
        <v>1</v>
      </c>
      <c r="B159" s="204"/>
      <c r="C159" s="204"/>
      <c r="D159" s="204"/>
      <c r="E159" s="204"/>
      <c r="F159" s="204"/>
      <c r="G159" s="204"/>
      <c r="H159" s="204">
        <v>2</v>
      </c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>
        <v>3</v>
      </c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>
        <v>4</v>
      </c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>
        <v>5</v>
      </c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04"/>
      <c r="CV159" s="204"/>
      <c r="CW159" s="204"/>
      <c r="CX159" s="204"/>
      <c r="CY159" s="204"/>
      <c r="CZ159" s="204"/>
      <c r="DA159" s="204"/>
    </row>
    <row r="160" spans="1:105" s="115" customFormat="1" ht="15" hidden="1" customHeight="1">
      <c r="A160" s="192"/>
      <c r="B160" s="192"/>
      <c r="C160" s="192"/>
      <c r="D160" s="192"/>
      <c r="E160" s="192"/>
      <c r="F160" s="192"/>
      <c r="G160" s="192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</row>
    <row r="161" spans="1:159" s="115" customFormat="1" ht="15" hidden="1" customHeight="1">
      <c r="A161" s="192"/>
      <c r="B161" s="192"/>
      <c r="C161" s="192"/>
      <c r="D161" s="192"/>
      <c r="E161" s="192"/>
      <c r="F161" s="192"/>
      <c r="G161" s="192"/>
      <c r="H161" s="221" t="s">
        <v>336</v>
      </c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2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</row>
    <row r="162" spans="1:159" s="109" customFormat="1" ht="10.5" customHeight="1"/>
    <row r="163" spans="1:159" s="151" customFormat="1" ht="14.25">
      <c r="A163" s="223" t="s">
        <v>412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</row>
    <row r="164" spans="1:159" s="109" customFormat="1" ht="10.5" customHeight="1"/>
    <row r="165" spans="1:159" s="153" customFormat="1" ht="45" customHeight="1">
      <c r="A165" s="234" t="s">
        <v>329</v>
      </c>
      <c r="B165" s="235"/>
      <c r="C165" s="235"/>
      <c r="D165" s="235"/>
      <c r="E165" s="235"/>
      <c r="F165" s="235"/>
      <c r="G165" s="236"/>
      <c r="H165" s="234" t="s">
        <v>11</v>
      </c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6"/>
      <c r="AP165" s="234" t="s">
        <v>413</v>
      </c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6"/>
      <c r="BF165" s="234" t="s">
        <v>414</v>
      </c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6"/>
      <c r="BV165" s="234" t="s">
        <v>415</v>
      </c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6"/>
      <c r="CL165" s="234" t="s">
        <v>416</v>
      </c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6"/>
    </row>
    <row r="166" spans="1:159" s="114" customFormat="1">
      <c r="A166" s="204">
        <v>1</v>
      </c>
      <c r="B166" s="204"/>
      <c r="C166" s="204"/>
      <c r="D166" s="204"/>
      <c r="E166" s="204"/>
      <c r="F166" s="204"/>
      <c r="G166" s="204"/>
      <c r="H166" s="204">
        <v>2</v>
      </c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>
        <v>4</v>
      </c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>
        <v>5</v>
      </c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>
        <v>6</v>
      </c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>
        <v>7</v>
      </c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</row>
    <row r="167" spans="1:159" s="115" customFormat="1" ht="15" customHeight="1">
      <c r="A167" s="192"/>
      <c r="B167" s="192"/>
      <c r="C167" s="192"/>
      <c r="D167" s="192"/>
      <c r="E167" s="192"/>
      <c r="F167" s="192"/>
      <c r="G167" s="192"/>
      <c r="H167" s="193" t="s">
        <v>447</v>
      </c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6">
        <f>CL167/BF167</f>
        <v>4600</v>
      </c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>
        <f>SUM(BF169:BU171)</f>
        <v>8.2040000000000006</v>
      </c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332">
        <f>SUM(CL169:DA171)</f>
        <v>37738.400000000001</v>
      </c>
      <c r="CM167" s="332"/>
      <c r="CN167" s="332"/>
      <c r="CO167" s="332"/>
      <c r="CP167" s="332"/>
      <c r="CQ167" s="332"/>
      <c r="CR167" s="332"/>
      <c r="CS167" s="332"/>
      <c r="CT167" s="332"/>
      <c r="CU167" s="332"/>
      <c r="CV167" s="332"/>
      <c r="CW167" s="332"/>
      <c r="CX167" s="332"/>
      <c r="CY167" s="332"/>
      <c r="CZ167" s="332"/>
      <c r="DA167" s="332"/>
    </row>
    <row r="168" spans="1:159" s="115" customFormat="1" ht="15" customHeight="1">
      <c r="A168" s="192"/>
      <c r="B168" s="192"/>
      <c r="C168" s="192"/>
      <c r="D168" s="192"/>
      <c r="E168" s="192"/>
      <c r="F168" s="192"/>
      <c r="G168" s="192"/>
      <c r="H168" s="232" t="s">
        <v>448</v>
      </c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332"/>
      <c r="CM168" s="332"/>
      <c r="CN168" s="332"/>
      <c r="CO168" s="332"/>
      <c r="CP168" s="332"/>
      <c r="CQ168" s="332"/>
      <c r="CR168" s="332"/>
      <c r="CS168" s="332"/>
      <c r="CT168" s="332"/>
      <c r="CU168" s="332"/>
      <c r="CV168" s="332"/>
      <c r="CW168" s="332"/>
      <c r="CX168" s="332"/>
      <c r="CY168" s="332"/>
      <c r="CZ168" s="332"/>
      <c r="DA168" s="332"/>
    </row>
    <row r="169" spans="1:159" s="115" customFormat="1" ht="15" customHeight="1">
      <c r="A169" s="192"/>
      <c r="B169" s="192"/>
      <c r="C169" s="192"/>
      <c r="D169" s="192"/>
      <c r="E169" s="192"/>
      <c r="F169" s="192"/>
      <c r="G169" s="192"/>
      <c r="H169" s="193" t="s">
        <v>569</v>
      </c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6">
        <v>4600</v>
      </c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5">
        <v>8.2040000000000006</v>
      </c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>
        <v>3.8</v>
      </c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332">
        <f>AP169*BF169</f>
        <v>37738.400000000001</v>
      </c>
      <c r="CM169" s="332"/>
      <c r="CN169" s="332"/>
      <c r="CO169" s="332"/>
      <c r="CP169" s="332"/>
      <c r="CQ169" s="332"/>
      <c r="CR169" s="332"/>
      <c r="CS169" s="332"/>
      <c r="CT169" s="332"/>
      <c r="CU169" s="332"/>
      <c r="CV169" s="332"/>
      <c r="CW169" s="332"/>
      <c r="CX169" s="332"/>
      <c r="CY169" s="332"/>
      <c r="CZ169" s="332"/>
      <c r="DA169" s="332"/>
    </row>
    <row r="170" spans="1:159" s="115" customFormat="1" ht="15" customHeight="1">
      <c r="A170" s="192"/>
      <c r="B170" s="192"/>
      <c r="C170" s="192"/>
      <c r="D170" s="192"/>
      <c r="E170" s="192"/>
      <c r="F170" s="192"/>
      <c r="G170" s="192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332">
        <f>AP170*BF170</f>
        <v>0</v>
      </c>
      <c r="CM170" s="332"/>
      <c r="CN170" s="332"/>
      <c r="CO170" s="332"/>
      <c r="CP170" s="332"/>
      <c r="CQ170" s="332"/>
      <c r="CR170" s="332"/>
      <c r="CS170" s="332"/>
      <c r="CT170" s="332"/>
      <c r="CU170" s="332"/>
      <c r="CV170" s="332"/>
      <c r="CW170" s="332"/>
      <c r="CX170" s="332"/>
      <c r="CY170" s="332"/>
      <c r="CZ170" s="332"/>
      <c r="DA170" s="332"/>
    </row>
    <row r="171" spans="1:159" s="115" customFormat="1" ht="15" customHeight="1">
      <c r="A171" s="192"/>
      <c r="B171" s="192"/>
      <c r="C171" s="192"/>
      <c r="D171" s="192"/>
      <c r="E171" s="192"/>
      <c r="F171" s="192"/>
      <c r="G171" s="192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332">
        <f>AP171*BF171</f>
        <v>0</v>
      </c>
      <c r="CM171" s="332"/>
      <c r="CN171" s="332"/>
      <c r="CO171" s="332"/>
      <c r="CP171" s="332"/>
      <c r="CQ171" s="332"/>
      <c r="CR171" s="332"/>
      <c r="CS171" s="332"/>
      <c r="CT171" s="332"/>
      <c r="CU171" s="332"/>
      <c r="CV171" s="332"/>
      <c r="CW171" s="332"/>
      <c r="CX171" s="332"/>
      <c r="CY171" s="332"/>
      <c r="CZ171" s="332"/>
      <c r="DA171" s="332"/>
    </row>
    <row r="172" spans="1:159" s="115" customFormat="1" ht="15" customHeight="1">
      <c r="A172" s="192"/>
      <c r="B172" s="192"/>
      <c r="C172" s="192"/>
      <c r="D172" s="192"/>
      <c r="E172" s="192"/>
      <c r="F172" s="192"/>
      <c r="G172" s="192"/>
      <c r="H172" s="193" t="s">
        <v>449</v>
      </c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6">
        <f>CL172/BF172</f>
        <v>50.671499999999995</v>
      </c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>
        <f>SUM(BF174:BU177)</f>
        <v>9408.14</v>
      </c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332">
        <f>SUM(CL174:DA177)</f>
        <v>476724.56600999995</v>
      </c>
      <c r="CM172" s="332"/>
      <c r="CN172" s="332"/>
      <c r="CO172" s="332"/>
      <c r="CP172" s="332"/>
      <c r="CQ172" s="332"/>
      <c r="CR172" s="332"/>
      <c r="CS172" s="332"/>
      <c r="CT172" s="332"/>
      <c r="CU172" s="332"/>
      <c r="CV172" s="332"/>
      <c r="CW172" s="332"/>
      <c r="CX172" s="332"/>
      <c r="CY172" s="332"/>
      <c r="CZ172" s="332"/>
      <c r="DA172" s="332"/>
    </row>
    <row r="173" spans="1:159" s="115" customFormat="1" ht="15" customHeight="1">
      <c r="A173" s="192"/>
      <c r="B173" s="192"/>
      <c r="C173" s="192"/>
      <c r="D173" s="192"/>
      <c r="E173" s="192"/>
      <c r="F173" s="192"/>
      <c r="G173" s="192"/>
      <c r="H173" s="232" t="s">
        <v>448</v>
      </c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340"/>
      <c r="CM173" s="340"/>
      <c r="CN173" s="340"/>
      <c r="CO173" s="340"/>
      <c r="CP173" s="340"/>
      <c r="CQ173" s="340"/>
      <c r="CR173" s="340"/>
      <c r="CS173" s="340"/>
      <c r="CT173" s="340"/>
      <c r="CU173" s="340"/>
      <c r="CV173" s="340"/>
      <c r="CW173" s="340"/>
      <c r="CX173" s="340"/>
      <c r="CY173" s="340"/>
      <c r="CZ173" s="340"/>
      <c r="DA173" s="340"/>
    </row>
    <row r="174" spans="1:159" s="115" customFormat="1" ht="15" customHeight="1">
      <c r="A174" s="192"/>
      <c r="B174" s="192"/>
      <c r="C174" s="192"/>
      <c r="D174" s="192"/>
      <c r="E174" s="192"/>
      <c r="F174" s="192"/>
      <c r="G174" s="192"/>
      <c r="H174" s="193" t="s">
        <v>571</v>
      </c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6">
        <v>4</v>
      </c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>
        <v>4704.07</v>
      </c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5">
        <v>3.8</v>
      </c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332">
        <f>AP174*BF174</f>
        <v>18816.28</v>
      </c>
      <c r="CM174" s="332"/>
      <c r="CN174" s="332"/>
      <c r="CO174" s="332"/>
      <c r="CP174" s="332"/>
      <c r="CQ174" s="332"/>
      <c r="CR174" s="332"/>
      <c r="CS174" s="332"/>
      <c r="CT174" s="332"/>
      <c r="CU174" s="332"/>
      <c r="CV174" s="332"/>
      <c r="CW174" s="332"/>
      <c r="CX174" s="332"/>
      <c r="CY174" s="332"/>
      <c r="CZ174" s="332"/>
      <c r="DA174" s="332"/>
      <c r="EQ174" s="341">
        <f>SUM(CL174:DA175)</f>
        <v>476724.56600999995</v>
      </c>
      <c r="ER174" s="342"/>
      <c r="ES174" s="342"/>
      <c r="ET174" s="342"/>
      <c r="EU174" s="342"/>
      <c r="EV174" s="342"/>
      <c r="EW174" s="342"/>
      <c r="EX174" s="342"/>
      <c r="EY174" s="342"/>
      <c r="EZ174" s="342"/>
      <c r="FA174" s="342"/>
      <c r="FB174" s="342"/>
      <c r="FC174" s="342"/>
    </row>
    <row r="175" spans="1:159" s="115" customFormat="1" ht="15" customHeight="1">
      <c r="A175" s="192"/>
      <c r="B175" s="192"/>
      <c r="C175" s="192"/>
      <c r="D175" s="192"/>
      <c r="E175" s="192"/>
      <c r="F175" s="192"/>
      <c r="G175" s="192"/>
      <c r="H175" s="193" t="s">
        <v>570</v>
      </c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6">
        <v>97.343000000000004</v>
      </c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>
        <v>4704.07</v>
      </c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5">
        <v>3.8</v>
      </c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332">
        <f>AP175*BF175</f>
        <v>457908.28600999998</v>
      </c>
      <c r="CM175" s="332"/>
      <c r="CN175" s="332"/>
      <c r="CO175" s="332"/>
      <c r="CP175" s="332"/>
      <c r="CQ175" s="332"/>
      <c r="CR175" s="332"/>
      <c r="CS175" s="332"/>
      <c r="CT175" s="332"/>
      <c r="CU175" s="332"/>
      <c r="CV175" s="332"/>
      <c r="CW175" s="332"/>
      <c r="CX175" s="332"/>
      <c r="CY175" s="332"/>
      <c r="CZ175" s="332"/>
      <c r="DA175" s="332"/>
    </row>
    <row r="176" spans="1:159" s="115" customFormat="1" ht="15" customHeight="1">
      <c r="A176" s="192"/>
      <c r="B176" s="192"/>
      <c r="C176" s="192"/>
      <c r="D176" s="192"/>
      <c r="E176" s="192"/>
      <c r="F176" s="192"/>
      <c r="G176" s="19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332">
        <f>AP176*BF176</f>
        <v>0</v>
      </c>
      <c r="CM176" s="332"/>
      <c r="CN176" s="332"/>
      <c r="CO176" s="332"/>
      <c r="CP176" s="332"/>
      <c r="CQ176" s="332"/>
      <c r="CR176" s="332"/>
      <c r="CS176" s="332"/>
      <c r="CT176" s="332"/>
      <c r="CU176" s="332"/>
      <c r="CV176" s="332"/>
      <c r="CW176" s="332"/>
      <c r="CX176" s="332"/>
      <c r="CY176" s="332"/>
      <c r="CZ176" s="332"/>
      <c r="DA176" s="332"/>
    </row>
    <row r="177" spans="1:105" s="115" customFormat="1" ht="15" customHeight="1">
      <c r="A177" s="192"/>
      <c r="B177" s="192"/>
      <c r="C177" s="192"/>
      <c r="D177" s="192"/>
      <c r="E177" s="192"/>
      <c r="F177" s="192"/>
      <c r="G177" s="19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332">
        <f>AP177*BF177</f>
        <v>0</v>
      </c>
      <c r="CM177" s="332"/>
      <c r="CN177" s="332"/>
      <c r="CO177" s="332"/>
      <c r="CP177" s="332"/>
      <c r="CQ177" s="332"/>
      <c r="CR177" s="332"/>
      <c r="CS177" s="332"/>
      <c r="CT177" s="332"/>
      <c r="CU177" s="332"/>
      <c r="CV177" s="332"/>
      <c r="CW177" s="332"/>
      <c r="CX177" s="332"/>
      <c r="CY177" s="332"/>
      <c r="CZ177" s="332"/>
      <c r="DA177" s="332"/>
    </row>
    <row r="178" spans="1:105" s="115" customFormat="1" ht="15" customHeight="1">
      <c r="A178" s="192"/>
      <c r="B178" s="192"/>
      <c r="C178" s="192"/>
      <c r="D178" s="192"/>
      <c r="E178" s="192"/>
      <c r="F178" s="192"/>
      <c r="G178" s="192"/>
      <c r="H178" s="193" t="s">
        <v>450</v>
      </c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6">
        <f>CL178/BF178</f>
        <v>110</v>
      </c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>
        <f>SUM(BF180:BU183)</f>
        <v>52.46</v>
      </c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332">
        <f>SUM(CL180:DA183)</f>
        <v>5770.6</v>
      </c>
      <c r="CM178" s="332"/>
      <c r="CN178" s="332"/>
      <c r="CO178" s="332"/>
      <c r="CP178" s="332"/>
      <c r="CQ178" s="332"/>
      <c r="CR178" s="332"/>
      <c r="CS178" s="332"/>
      <c r="CT178" s="332"/>
      <c r="CU178" s="332"/>
      <c r="CV178" s="332"/>
      <c r="CW178" s="332"/>
      <c r="CX178" s="332"/>
      <c r="CY178" s="332"/>
      <c r="CZ178" s="332"/>
      <c r="DA178" s="332"/>
    </row>
    <row r="179" spans="1:105" s="115" customFormat="1" ht="15" customHeight="1">
      <c r="A179" s="192"/>
      <c r="B179" s="192"/>
      <c r="C179" s="192"/>
      <c r="D179" s="192"/>
      <c r="E179" s="192"/>
      <c r="F179" s="192"/>
      <c r="G179" s="192"/>
      <c r="H179" s="232" t="s">
        <v>448</v>
      </c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340"/>
      <c r="CM179" s="340"/>
      <c r="CN179" s="340"/>
      <c r="CO179" s="340"/>
      <c r="CP179" s="340"/>
      <c r="CQ179" s="340"/>
      <c r="CR179" s="340"/>
      <c r="CS179" s="340"/>
      <c r="CT179" s="340"/>
      <c r="CU179" s="340"/>
      <c r="CV179" s="340"/>
      <c r="CW179" s="340"/>
      <c r="CX179" s="340"/>
      <c r="CY179" s="340"/>
      <c r="CZ179" s="340"/>
      <c r="DA179" s="340"/>
    </row>
    <row r="180" spans="1:105" s="115" customFormat="1" ht="15" customHeight="1">
      <c r="A180" s="192"/>
      <c r="B180" s="192"/>
      <c r="C180" s="192"/>
      <c r="D180" s="192"/>
      <c r="E180" s="192"/>
      <c r="F180" s="192"/>
      <c r="G180" s="192"/>
      <c r="H180" s="212" t="s">
        <v>572</v>
      </c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4"/>
      <c r="AP180" s="196">
        <v>110</v>
      </c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>
        <v>52.46</v>
      </c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5">
        <v>3.8</v>
      </c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332">
        <f>AP180*BF180</f>
        <v>5770.6</v>
      </c>
      <c r="CM180" s="332"/>
      <c r="CN180" s="332"/>
      <c r="CO180" s="332"/>
      <c r="CP180" s="332"/>
      <c r="CQ180" s="332"/>
      <c r="CR180" s="332"/>
      <c r="CS180" s="332"/>
      <c r="CT180" s="332"/>
      <c r="CU180" s="332"/>
      <c r="CV180" s="332"/>
      <c r="CW180" s="332"/>
      <c r="CX180" s="332"/>
      <c r="CY180" s="332"/>
      <c r="CZ180" s="332"/>
      <c r="DA180" s="332"/>
    </row>
    <row r="181" spans="1:105" s="115" customFormat="1" ht="15" customHeight="1">
      <c r="A181" s="192"/>
      <c r="B181" s="192"/>
      <c r="C181" s="192"/>
      <c r="D181" s="192"/>
      <c r="E181" s="192"/>
      <c r="F181" s="192"/>
      <c r="G181" s="19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332">
        <f>AP181*BF181</f>
        <v>0</v>
      </c>
      <c r="CM181" s="332"/>
      <c r="CN181" s="332"/>
      <c r="CO181" s="332"/>
      <c r="CP181" s="332"/>
      <c r="CQ181" s="332"/>
      <c r="CR181" s="332"/>
      <c r="CS181" s="332"/>
      <c r="CT181" s="332"/>
      <c r="CU181" s="332"/>
      <c r="CV181" s="332"/>
      <c r="CW181" s="332"/>
      <c r="CX181" s="332"/>
      <c r="CY181" s="332"/>
      <c r="CZ181" s="332"/>
      <c r="DA181" s="332"/>
    </row>
    <row r="182" spans="1:105" s="115" customFormat="1" ht="15" customHeight="1">
      <c r="A182" s="192"/>
      <c r="B182" s="192"/>
      <c r="C182" s="192"/>
      <c r="D182" s="192"/>
      <c r="E182" s="192"/>
      <c r="F182" s="192"/>
      <c r="G182" s="19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332">
        <f>AP182*BF182</f>
        <v>0</v>
      </c>
      <c r="CM182" s="332"/>
      <c r="CN182" s="332"/>
      <c r="CO182" s="332"/>
      <c r="CP182" s="332"/>
      <c r="CQ182" s="332"/>
      <c r="CR182" s="332"/>
      <c r="CS182" s="332"/>
      <c r="CT182" s="332"/>
      <c r="CU182" s="332"/>
      <c r="CV182" s="332"/>
      <c r="CW182" s="332"/>
      <c r="CX182" s="332"/>
      <c r="CY182" s="332"/>
      <c r="CZ182" s="332"/>
      <c r="DA182" s="332"/>
    </row>
    <row r="183" spans="1:105" s="115" customFormat="1" ht="15" customHeight="1">
      <c r="A183" s="192"/>
      <c r="B183" s="192"/>
      <c r="C183" s="192"/>
      <c r="D183" s="192"/>
      <c r="E183" s="192"/>
      <c r="F183" s="192"/>
      <c r="G183" s="19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332">
        <f>AP183*BF183</f>
        <v>0</v>
      </c>
      <c r="CM183" s="332"/>
      <c r="CN183" s="332"/>
      <c r="CO183" s="332"/>
      <c r="CP183" s="332"/>
      <c r="CQ183" s="332"/>
      <c r="CR183" s="332"/>
      <c r="CS183" s="332"/>
      <c r="CT183" s="332"/>
      <c r="CU183" s="332"/>
      <c r="CV183" s="332"/>
      <c r="CW183" s="332"/>
      <c r="CX183" s="332"/>
      <c r="CY183" s="332"/>
      <c r="CZ183" s="332"/>
      <c r="DA183" s="332"/>
    </row>
    <row r="184" spans="1:105" s="115" customFormat="1" ht="15" customHeight="1">
      <c r="A184" s="192"/>
      <c r="B184" s="192"/>
      <c r="C184" s="192"/>
      <c r="D184" s="192"/>
      <c r="E184" s="192"/>
      <c r="F184" s="192"/>
      <c r="G184" s="192"/>
      <c r="H184" s="193" t="s">
        <v>451</v>
      </c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6">
        <f>CL184/BF184</f>
        <v>110</v>
      </c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>
        <f>SUM(BF186:BU189)</f>
        <v>28.77</v>
      </c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332">
        <f>SUM(CL186:DA189)</f>
        <v>3164.7</v>
      </c>
      <c r="CM184" s="332"/>
      <c r="CN184" s="332"/>
      <c r="CO184" s="332"/>
      <c r="CP184" s="332"/>
      <c r="CQ184" s="332"/>
      <c r="CR184" s="332"/>
      <c r="CS184" s="332"/>
      <c r="CT184" s="332"/>
      <c r="CU184" s="332"/>
      <c r="CV184" s="332"/>
      <c r="CW184" s="332"/>
      <c r="CX184" s="332"/>
      <c r="CY184" s="332"/>
      <c r="CZ184" s="332"/>
      <c r="DA184" s="332"/>
    </row>
    <row r="185" spans="1:105" s="115" customFormat="1" ht="15" customHeight="1">
      <c r="A185" s="192"/>
      <c r="B185" s="192"/>
      <c r="C185" s="192"/>
      <c r="D185" s="192"/>
      <c r="E185" s="192"/>
      <c r="F185" s="192"/>
      <c r="G185" s="192"/>
      <c r="H185" s="232" t="s">
        <v>448</v>
      </c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340"/>
      <c r="CM185" s="340"/>
      <c r="CN185" s="340"/>
      <c r="CO185" s="340"/>
      <c r="CP185" s="340"/>
      <c r="CQ185" s="340"/>
      <c r="CR185" s="340"/>
      <c r="CS185" s="340"/>
      <c r="CT185" s="340"/>
      <c r="CU185" s="340"/>
      <c r="CV185" s="340"/>
      <c r="CW185" s="340"/>
      <c r="CX185" s="340"/>
      <c r="CY185" s="340"/>
      <c r="CZ185" s="340"/>
      <c r="DA185" s="340"/>
    </row>
    <row r="186" spans="1:105" s="115" customFormat="1" ht="15" customHeight="1">
      <c r="A186" s="192"/>
      <c r="B186" s="192"/>
      <c r="C186" s="192"/>
      <c r="D186" s="192"/>
      <c r="E186" s="192"/>
      <c r="F186" s="192"/>
      <c r="G186" s="192"/>
      <c r="H186" s="232" t="s">
        <v>573</v>
      </c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196">
        <v>110</v>
      </c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>
        <v>28.77</v>
      </c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5">
        <v>3.8</v>
      </c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332">
        <f>AP186*BF186</f>
        <v>3164.7</v>
      </c>
      <c r="CM186" s="332"/>
      <c r="CN186" s="332"/>
      <c r="CO186" s="332"/>
      <c r="CP186" s="332"/>
      <c r="CQ186" s="332"/>
      <c r="CR186" s="332"/>
      <c r="CS186" s="332"/>
      <c r="CT186" s="332"/>
      <c r="CU186" s="332"/>
      <c r="CV186" s="332"/>
      <c r="CW186" s="332"/>
      <c r="CX186" s="332"/>
      <c r="CY186" s="332"/>
      <c r="CZ186" s="332"/>
      <c r="DA186" s="332"/>
    </row>
    <row r="187" spans="1:105" s="115" customFormat="1" ht="15" customHeight="1">
      <c r="A187" s="192"/>
      <c r="B187" s="192"/>
      <c r="C187" s="192"/>
      <c r="D187" s="192"/>
      <c r="E187" s="192"/>
      <c r="F187" s="192"/>
      <c r="G187" s="19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332">
        <f>AP187*BF187</f>
        <v>0</v>
      </c>
      <c r="CM187" s="332"/>
      <c r="CN187" s="332"/>
      <c r="CO187" s="332"/>
      <c r="CP187" s="332"/>
      <c r="CQ187" s="332"/>
      <c r="CR187" s="332"/>
      <c r="CS187" s="332"/>
      <c r="CT187" s="332"/>
      <c r="CU187" s="332"/>
      <c r="CV187" s="332"/>
      <c r="CW187" s="332"/>
      <c r="CX187" s="332"/>
      <c r="CY187" s="332"/>
      <c r="CZ187" s="332"/>
      <c r="DA187" s="332"/>
    </row>
    <row r="188" spans="1:105" s="115" customFormat="1" ht="15" customHeight="1">
      <c r="A188" s="192"/>
      <c r="B188" s="192"/>
      <c r="C188" s="192"/>
      <c r="D188" s="192"/>
      <c r="E188" s="192"/>
      <c r="F188" s="192"/>
      <c r="G188" s="19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332">
        <f>AP188*BF188</f>
        <v>0</v>
      </c>
      <c r="CM188" s="332"/>
      <c r="CN188" s="332"/>
      <c r="CO188" s="332"/>
      <c r="CP188" s="332"/>
      <c r="CQ188" s="332"/>
      <c r="CR188" s="332"/>
      <c r="CS188" s="332"/>
      <c r="CT188" s="332"/>
      <c r="CU188" s="332"/>
      <c r="CV188" s="332"/>
      <c r="CW188" s="332"/>
      <c r="CX188" s="332"/>
      <c r="CY188" s="332"/>
      <c r="CZ188" s="332"/>
      <c r="DA188" s="332"/>
    </row>
    <row r="189" spans="1:105" s="115" customFormat="1" ht="15" customHeight="1">
      <c r="A189" s="192"/>
      <c r="B189" s="192"/>
      <c r="C189" s="192"/>
      <c r="D189" s="192"/>
      <c r="E189" s="192"/>
      <c r="F189" s="192"/>
      <c r="G189" s="19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332">
        <f>AP189*BF189</f>
        <v>0</v>
      </c>
      <c r="CM189" s="332"/>
      <c r="CN189" s="332"/>
      <c r="CO189" s="332"/>
      <c r="CP189" s="332"/>
      <c r="CQ189" s="332"/>
      <c r="CR189" s="332"/>
      <c r="CS189" s="332"/>
      <c r="CT189" s="332"/>
      <c r="CU189" s="332"/>
      <c r="CV189" s="332"/>
      <c r="CW189" s="332"/>
      <c r="CX189" s="332"/>
      <c r="CY189" s="332"/>
      <c r="CZ189" s="332"/>
      <c r="DA189" s="332"/>
    </row>
    <row r="190" spans="1:105" s="115" customFormat="1" ht="15" customHeight="1">
      <c r="A190" s="192"/>
      <c r="B190" s="192"/>
      <c r="C190" s="192"/>
      <c r="D190" s="192"/>
      <c r="E190" s="192"/>
      <c r="F190" s="192"/>
      <c r="G190" s="192"/>
      <c r="H190" s="233" t="s">
        <v>336</v>
      </c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2"/>
      <c r="AP190" s="195" t="s">
        <v>293</v>
      </c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 t="s">
        <v>293</v>
      </c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 t="s">
        <v>293</v>
      </c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332">
        <f>CL167+CL172+CL178+CL184</f>
        <v>523398.26600999996</v>
      </c>
      <c r="CM190" s="332"/>
      <c r="CN190" s="332"/>
      <c r="CO190" s="332"/>
      <c r="CP190" s="332"/>
      <c r="CQ190" s="332"/>
      <c r="CR190" s="332"/>
      <c r="CS190" s="332"/>
      <c r="CT190" s="332"/>
      <c r="CU190" s="332"/>
      <c r="CV190" s="332"/>
      <c r="CW190" s="332"/>
      <c r="CX190" s="332"/>
      <c r="CY190" s="332"/>
      <c r="CZ190" s="332"/>
      <c r="DA190" s="332"/>
    </row>
    <row r="191" spans="1:105" s="109" customFormat="1" ht="75" customHeight="1"/>
    <row r="192" spans="1:105" s="151" customFormat="1" ht="14.25">
      <c r="A192" s="223" t="s">
        <v>417</v>
      </c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</row>
    <row r="193" spans="1:105" s="109" customFormat="1" ht="10.5" customHeight="1"/>
    <row r="194" spans="1:105" s="153" customFormat="1" ht="45" customHeight="1">
      <c r="A194" s="201" t="s">
        <v>329</v>
      </c>
      <c r="B194" s="202"/>
      <c r="C194" s="202"/>
      <c r="D194" s="202"/>
      <c r="E194" s="202"/>
      <c r="F194" s="202"/>
      <c r="G194" s="203"/>
      <c r="H194" s="201" t="s">
        <v>11</v>
      </c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3"/>
      <c r="BD194" s="201" t="s">
        <v>418</v>
      </c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2"/>
      <c r="BQ194" s="202"/>
      <c r="BR194" s="202"/>
      <c r="BS194" s="203"/>
      <c r="BT194" s="201" t="s">
        <v>419</v>
      </c>
      <c r="BU194" s="202"/>
      <c r="BV194" s="202"/>
      <c r="BW194" s="202"/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02"/>
      <c r="CI194" s="203"/>
      <c r="CJ194" s="201" t="s">
        <v>420</v>
      </c>
      <c r="CK194" s="202"/>
      <c r="CL194" s="202"/>
      <c r="CM194" s="202"/>
      <c r="CN194" s="202"/>
      <c r="CO194" s="202"/>
      <c r="CP194" s="202"/>
      <c r="CQ194" s="202"/>
      <c r="CR194" s="202"/>
      <c r="CS194" s="202"/>
      <c r="CT194" s="202"/>
      <c r="CU194" s="202"/>
      <c r="CV194" s="202"/>
      <c r="CW194" s="202"/>
      <c r="CX194" s="202"/>
      <c r="CY194" s="202"/>
      <c r="CZ194" s="202"/>
      <c r="DA194" s="203"/>
    </row>
    <row r="195" spans="1:105" s="114" customFormat="1">
      <c r="A195" s="204">
        <v>1</v>
      </c>
      <c r="B195" s="204"/>
      <c r="C195" s="204"/>
      <c r="D195" s="204"/>
      <c r="E195" s="204"/>
      <c r="F195" s="204"/>
      <c r="G195" s="204"/>
      <c r="H195" s="204">
        <v>2</v>
      </c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>
        <v>4</v>
      </c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>
        <v>5</v>
      </c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>
        <v>6</v>
      </c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</row>
    <row r="196" spans="1:105" s="115" customFormat="1" ht="15" customHeight="1">
      <c r="A196" s="192"/>
      <c r="B196" s="192"/>
      <c r="C196" s="192"/>
      <c r="D196" s="192"/>
      <c r="E196" s="192"/>
      <c r="F196" s="192"/>
      <c r="G196" s="192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</row>
    <row r="197" spans="1:105" s="115" customFormat="1" ht="15" customHeight="1">
      <c r="A197" s="192"/>
      <c r="B197" s="192"/>
      <c r="C197" s="192"/>
      <c r="D197" s="192"/>
      <c r="E197" s="192"/>
      <c r="F197" s="192"/>
      <c r="G197" s="192"/>
      <c r="H197" s="221" t="s">
        <v>336</v>
      </c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2"/>
      <c r="BD197" s="195" t="s">
        <v>293</v>
      </c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 t="s">
        <v>293</v>
      </c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 t="s">
        <v>293</v>
      </c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</row>
    <row r="198" spans="1:105" s="109" customFormat="1" ht="12" customHeight="1"/>
    <row r="199" spans="1:105" s="151" customFormat="1" ht="14.25">
      <c r="A199" s="223" t="s">
        <v>421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</row>
    <row r="200" spans="1:105" s="109" customFormat="1" ht="10.5" customHeight="1"/>
    <row r="201" spans="1:105" s="153" customFormat="1" ht="45" customHeight="1">
      <c r="A201" s="201" t="s">
        <v>329</v>
      </c>
      <c r="B201" s="202"/>
      <c r="C201" s="202"/>
      <c r="D201" s="202"/>
      <c r="E201" s="202"/>
      <c r="F201" s="202"/>
      <c r="G201" s="203"/>
      <c r="H201" s="201" t="s">
        <v>385</v>
      </c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3"/>
      <c r="BD201" s="201" t="s">
        <v>422</v>
      </c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3"/>
      <c r="BT201" s="201" t="s">
        <v>423</v>
      </c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3"/>
      <c r="CJ201" s="201" t="s">
        <v>424</v>
      </c>
      <c r="CK201" s="202"/>
      <c r="CL201" s="202"/>
      <c r="CM201" s="202"/>
      <c r="CN201" s="202"/>
      <c r="CO201" s="202"/>
      <c r="CP201" s="202"/>
      <c r="CQ201" s="202"/>
      <c r="CR201" s="202"/>
      <c r="CS201" s="202"/>
      <c r="CT201" s="202"/>
      <c r="CU201" s="202"/>
      <c r="CV201" s="202"/>
      <c r="CW201" s="202"/>
      <c r="CX201" s="202"/>
      <c r="CY201" s="202"/>
      <c r="CZ201" s="202"/>
      <c r="DA201" s="203"/>
    </row>
    <row r="202" spans="1:105" s="114" customFormat="1">
      <c r="A202" s="204">
        <v>1</v>
      </c>
      <c r="B202" s="204"/>
      <c r="C202" s="204"/>
      <c r="D202" s="204"/>
      <c r="E202" s="204"/>
      <c r="F202" s="204"/>
      <c r="G202" s="204"/>
      <c r="H202" s="204">
        <v>2</v>
      </c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>
        <v>3</v>
      </c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>
        <v>4</v>
      </c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>
        <v>5</v>
      </c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</row>
    <row r="203" spans="1:105" s="115" customFormat="1" ht="26.25" customHeight="1">
      <c r="A203" s="192" t="s">
        <v>141</v>
      </c>
      <c r="B203" s="192"/>
      <c r="C203" s="192"/>
      <c r="D203" s="192"/>
      <c r="E203" s="192"/>
      <c r="F203" s="192"/>
      <c r="G203" s="192"/>
      <c r="H203" s="228" t="s">
        <v>452</v>
      </c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  <c r="BW203" s="229"/>
      <c r="BX203" s="229"/>
      <c r="BY203" s="229"/>
      <c r="BZ203" s="229"/>
      <c r="CA203" s="229"/>
      <c r="CB203" s="229"/>
      <c r="CC203" s="229"/>
      <c r="CD203" s="229"/>
      <c r="CE203" s="229"/>
      <c r="CF203" s="229"/>
      <c r="CG203" s="229"/>
      <c r="CH203" s="229"/>
      <c r="CI203" s="229"/>
      <c r="CJ203" s="230"/>
      <c r="CK203" s="230"/>
      <c r="CL203" s="230"/>
      <c r="CM203" s="230"/>
      <c r="CN203" s="230"/>
      <c r="CO203" s="230"/>
      <c r="CP203" s="230"/>
      <c r="CQ203" s="230"/>
      <c r="CR203" s="230"/>
      <c r="CS203" s="230"/>
      <c r="CT203" s="230"/>
      <c r="CU203" s="230"/>
      <c r="CV203" s="230"/>
      <c r="CW203" s="230"/>
      <c r="CX203" s="230"/>
      <c r="CY203" s="230"/>
      <c r="CZ203" s="230"/>
      <c r="DA203" s="230"/>
    </row>
    <row r="204" spans="1:105" s="115" customFormat="1" ht="15" customHeight="1">
      <c r="A204" s="192"/>
      <c r="B204" s="192"/>
      <c r="C204" s="192"/>
      <c r="D204" s="192"/>
      <c r="E204" s="192"/>
      <c r="F204" s="192"/>
      <c r="G204" s="192"/>
      <c r="H204" s="232" t="s">
        <v>453</v>
      </c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</row>
    <row r="205" spans="1:105" s="115" customFormat="1" ht="24" customHeight="1">
      <c r="A205" s="192"/>
      <c r="B205" s="192"/>
      <c r="C205" s="192"/>
      <c r="D205" s="192"/>
      <c r="E205" s="192"/>
      <c r="F205" s="192"/>
      <c r="G205" s="192"/>
      <c r="H205" s="232" t="s">
        <v>454</v>
      </c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195">
        <v>1</v>
      </c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>
        <v>12</v>
      </c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7">
        <v>20000</v>
      </c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</row>
    <row r="206" spans="1:105" s="115" customFormat="1" ht="15" customHeight="1">
      <c r="A206" s="224"/>
      <c r="B206" s="224"/>
      <c r="C206" s="224"/>
      <c r="D206" s="224"/>
      <c r="E206" s="224"/>
      <c r="F206" s="224"/>
      <c r="G206" s="224"/>
      <c r="H206" s="225" t="s">
        <v>455</v>
      </c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</row>
    <row r="207" spans="1:105" s="115" customFormat="1" ht="24.75" customHeight="1">
      <c r="A207" s="224"/>
      <c r="B207" s="224"/>
      <c r="C207" s="224"/>
      <c r="D207" s="224"/>
      <c r="E207" s="224"/>
      <c r="F207" s="224"/>
      <c r="G207" s="224"/>
      <c r="H207" s="225" t="s">
        <v>456</v>
      </c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</row>
    <row r="208" spans="1:105" s="115" customFormat="1" ht="24.75" customHeight="1">
      <c r="A208" s="224" t="s">
        <v>116</v>
      </c>
      <c r="B208" s="224"/>
      <c r="C208" s="224"/>
      <c r="D208" s="224"/>
      <c r="E208" s="224"/>
      <c r="F208" s="224"/>
      <c r="G208" s="224"/>
      <c r="H208" s="231" t="s">
        <v>457</v>
      </c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1"/>
      <c r="AP208" s="231"/>
      <c r="AQ208" s="231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229"/>
      <c r="BX208" s="229"/>
      <c r="BY208" s="229"/>
      <c r="BZ208" s="229"/>
      <c r="CA208" s="229"/>
      <c r="CB208" s="229"/>
      <c r="CC208" s="229"/>
      <c r="CD208" s="229"/>
      <c r="CE208" s="229"/>
      <c r="CF208" s="229"/>
      <c r="CG208" s="229"/>
      <c r="CH208" s="229"/>
      <c r="CI208" s="229"/>
      <c r="CJ208" s="339"/>
      <c r="CK208" s="339"/>
      <c r="CL208" s="339"/>
      <c r="CM208" s="339"/>
      <c r="CN208" s="339"/>
      <c r="CO208" s="339"/>
      <c r="CP208" s="339"/>
      <c r="CQ208" s="339"/>
      <c r="CR208" s="339"/>
      <c r="CS208" s="339"/>
      <c r="CT208" s="339"/>
      <c r="CU208" s="339"/>
      <c r="CV208" s="339"/>
      <c r="CW208" s="339"/>
      <c r="CX208" s="339"/>
      <c r="CY208" s="339"/>
      <c r="CZ208" s="339"/>
      <c r="DA208" s="339"/>
    </row>
    <row r="209" spans="1:105" s="115" customFormat="1" ht="24.75" customHeight="1">
      <c r="A209" s="224"/>
      <c r="B209" s="224"/>
      <c r="C209" s="224"/>
      <c r="D209" s="224"/>
      <c r="E209" s="224"/>
      <c r="F209" s="224"/>
      <c r="G209" s="224"/>
      <c r="H209" s="225" t="s">
        <v>458</v>
      </c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6"/>
      <c r="BN209" s="226"/>
      <c r="BO209" s="226"/>
      <c r="BP209" s="226"/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6"/>
      <c r="CJ209" s="227"/>
      <c r="CK209" s="227"/>
      <c r="CL209" s="227"/>
      <c r="CM209" s="227"/>
      <c r="CN209" s="227"/>
      <c r="CO209" s="227"/>
      <c r="CP209" s="227"/>
      <c r="CQ209" s="227"/>
      <c r="CR209" s="227"/>
      <c r="CS209" s="227"/>
      <c r="CT209" s="227"/>
      <c r="CU209" s="227"/>
      <c r="CV209" s="227"/>
      <c r="CW209" s="227"/>
      <c r="CX209" s="227"/>
      <c r="CY209" s="227"/>
      <c r="CZ209" s="227"/>
      <c r="DA209" s="227"/>
    </row>
    <row r="210" spans="1:105" s="115" customFormat="1" ht="24.75" customHeight="1">
      <c r="A210" s="224"/>
      <c r="B210" s="224"/>
      <c r="C210" s="224"/>
      <c r="D210" s="224"/>
      <c r="E210" s="224"/>
      <c r="F210" s="224"/>
      <c r="G210" s="224"/>
      <c r="H210" s="225" t="s">
        <v>459</v>
      </c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</row>
    <row r="211" spans="1:105" s="115" customFormat="1" ht="24.75" customHeight="1">
      <c r="A211" s="224"/>
      <c r="B211" s="224"/>
      <c r="C211" s="224"/>
      <c r="D211" s="224"/>
      <c r="E211" s="224"/>
      <c r="F211" s="224"/>
      <c r="G211" s="224"/>
      <c r="H211" s="225" t="s">
        <v>512</v>
      </c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</row>
    <row r="212" spans="1:105" s="115" customFormat="1" ht="24.75" customHeight="1">
      <c r="A212" s="224" t="s">
        <v>142</v>
      </c>
      <c r="B212" s="224"/>
      <c r="C212" s="224"/>
      <c r="D212" s="224"/>
      <c r="E212" s="224"/>
      <c r="F212" s="224"/>
      <c r="G212" s="224"/>
      <c r="H212" s="228" t="s">
        <v>460</v>
      </c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9"/>
      <c r="BU212" s="229"/>
      <c r="BV212" s="229"/>
      <c r="BW212" s="229"/>
      <c r="BX212" s="229"/>
      <c r="BY212" s="229"/>
      <c r="BZ212" s="229"/>
      <c r="CA212" s="229"/>
      <c r="CB212" s="229"/>
      <c r="CC212" s="229"/>
      <c r="CD212" s="229"/>
      <c r="CE212" s="229"/>
      <c r="CF212" s="229"/>
      <c r="CG212" s="229"/>
      <c r="CH212" s="229"/>
      <c r="CI212" s="229"/>
      <c r="CJ212" s="230"/>
      <c r="CK212" s="230"/>
      <c r="CL212" s="230"/>
      <c r="CM212" s="230"/>
      <c r="CN212" s="230"/>
      <c r="CO212" s="230"/>
      <c r="CP212" s="230"/>
      <c r="CQ212" s="230"/>
      <c r="CR212" s="230"/>
      <c r="CS212" s="230"/>
      <c r="CT212" s="230"/>
      <c r="CU212" s="230"/>
      <c r="CV212" s="230"/>
      <c r="CW212" s="230"/>
      <c r="CX212" s="230"/>
      <c r="CY212" s="230"/>
      <c r="CZ212" s="230"/>
      <c r="DA212" s="230"/>
    </row>
    <row r="213" spans="1:105" s="115" customFormat="1" ht="24.75" customHeight="1">
      <c r="A213" s="224"/>
      <c r="B213" s="224"/>
      <c r="C213" s="224"/>
      <c r="D213" s="224"/>
      <c r="E213" s="224"/>
      <c r="F213" s="224"/>
      <c r="G213" s="224"/>
      <c r="H213" s="225" t="s">
        <v>511</v>
      </c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6">
        <v>1</v>
      </c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>
        <v>4</v>
      </c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7">
        <v>14040</v>
      </c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</row>
    <row r="214" spans="1:105" s="115" customFormat="1" ht="24.75" customHeight="1">
      <c r="A214" s="224"/>
      <c r="B214" s="224"/>
      <c r="C214" s="224"/>
      <c r="D214" s="224"/>
      <c r="E214" s="224"/>
      <c r="F214" s="224"/>
      <c r="G214" s="224"/>
      <c r="H214" s="336" t="s">
        <v>521</v>
      </c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/>
      <c r="AO214" s="337"/>
      <c r="AP214" s="337"/>
      <c r="AQ214" s="337"/>
      <c r="AR214" s="337"/>
      <c r="AS214" s="337"/>
      <c r="AT214" s="337"/>
      <c r="AU214" s="337"/>
      <c r="AV214" s="337"/>
      <c r="AW214" s="337"/>
      <c r="AX214" s="337"/>
      <c r="AY214" s="337"/>
      <c r="AZ214" s="337"/>
      <c r="BA214" s="337"/>
      <c r="BB214" s="337"/>
      <c r="BC214" s="338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</row>
    <row r="215" spans="1:105" s="115" customFormat="1" ht="24.75" customHeight="1">
      <c r="A215" s="224"/>
      <c r="B215" s="224"/>
      <c r="C215" s="224"/>
      <c r="D215" s="224"/>
      <c r="E215" s="224"/>
      <c r="F215" s="224"/>
      <c r="G215" s="224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</row>
    <row r="216" spans="1:105" s="115" customFormat="1" ht="24.75" customHeight="1">
      <c r="A216" s="224"/>
      <c r="B216" s="224"/>
      <c r="C216" s="224"/>
      <c r="D216" s="224"/>
      <c r="E216" s="224"/>
      <c r="F216" s="224"/>
      <c r="G216" s="224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</row>
    <row r="217" spans="1:105" s="115" customFormat="1" ht="15" customHeight="1">
      <c r="A217" s="192"/>
      <c r="B217" s="192"/>
      <c r="C217" s="192"/>
      <c r="D217" s="192"/>
      <c r="E217" s="192"/>
      <c r="F217" s="192"/>
      <c r="G217" s="192"/>
      <c r="H217" s="221" t="s">
        <v>336</v>
      </c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  <c r="BB217" s="221"/>
      <c r="BC217" s="222"/>
      <c r="BD217" s="195" t="s">
        <v>293</v>
      </c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 t="s">
        <v>293</v>
      </c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7">
        <f>SUM(CJ204:DA215)</f>
        <v>34040</v>
      </c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</row>
    <row r="218" spans="1:105" s="109" customFormat="1" ht="12" customHeight="1"/>
    <row r="219" spans="1:105" s="151" customFormat="1" ht="14.25">
      <c r="A219" s="223" t="s">
        <v>425</v>
      </c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  <c r="CI219" s="223"/>
      <c r="CJ219" s="223"/>
      <c r="CK219" s="223"/>
      <c r="CL219" s="223"/>
      <c r="CM219" s="223"/>
      <c r="CN219" s="223"/>
      <c r="CO219" s="223"/>
      <c r="CP219" s="223"/>
      <c r="CQ219" s="223"/>
      <c r="CR219" s="223"/>
      <c r="CS219" s="223"/>
      <c r="CT219" s="223"/>
      <c r="CU219" s="223"/>
      <c r="CV219" s="223"/>
      <c r="CW219" s="223"/>
      <c r="CX219" s="223"/>
      <c r="CY219" s="223"/>
      <c r="CZ219" s="223"/>
      <c r="DA219" s="223"/>
    </row>
    <row r="220" spans="1:105" s="109" customFormat="1" ht="10.5" customHeight="1"/>
    <row r="221" spans="1:105" s="109" customFormat="1" ht="30" customHeight="1">
      <c r="A221" s="201" t="s">
        <v>329</v>
      </c>
      <c r="B221" s="202"/>
      <c r="C221" s="202"/>
      <c r="D221" s="202"/>
      <c r="E221" s="202"/>
      <c r="F221" s="202"/>
      <c r="G221" s="203"/>
      <c r="H221" s="201" t="s">
        <v>385</v>
      </c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2"/>
      <c r="BQ221" s="202"/>
      <c r="BR221" s="202"/>
      <c r="BS221" s="203"/>
      <c r="BT221" s="201" t="s">
        <v>426</v>
      </c>
      <c r="BU221" s="202"/>
      <c r="BV221" s="202"/>
      <c r="BW221" s="202"/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  <c r="CI221" s="203"/>
      <c r="CJ221" s="201" t="s">
        <v>427</v>
      </c>
      <c r="CK221" s="202"/>
      <c r="CL221" s="202"/>
      <c r="CM221" s="202"/>
      <c r="CN221" s="202"/>
      <c r="CO221" s="202"/>
      <c r="CP221" s="202"/>
      <c r="CQ221" s="202"/>
      <c r="CR221" s="202"/>
      <c r="CS221" s="202"/>
      <c r="CT221" s="202"/>
      <c r="CU221" s="202"/>
      <c r="CV221" s="202"/>
      <c r="CW221" s="202"/>
      <c r="CX221" s="202"/>
      <c r="CY221" s="202"/>
      <c r="CZ221" s="202"/>
      <c r="DA221" s="203"/>
    </row>
    <row r="222" spans="1:105">
      <c r="A222" s="204">
        <v>1</v>
      </c>
      <c r="B222" s="204"/>
      <c r="C222" s="204"/>
      <c r="D222" s="204"/>
      <c r="E222" s="204"/>
      <c r="F222" s="204"/>
      <c r="G222" s="204"/>
      <c r="H222" s="204">
        <v>2</v>
      </c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>
        <v>3</v>
      </c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>
        <v>4</v>
      </c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</row>
    <row r="223" spans="1:105" s="115" customFormat="1" ht="27.75" customHeight="1">
      <c r="A223" s="192" t="s">
        <v>141</v>
      </c>
      <c r="B223" s="192"/>
      <c r="C223" s="192"/>
      <c r="D223" s="192"/>
      <c r="E223" s="192"/>
      <c r="F223" s="192"/>
      <c r="G223" s="192"/>
      <c r="H223" s="212" t="s">
        <v>461</v>
      </c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4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</row>
    <row r="224" spans="1:105" s="115" customFormat="1" ht="24.75" customHeight="1">
      <c r="A224" s="192" t="s">
        <v>116</v>
      </c>
      <c r="B224" s="192"/>
      <c r="C224" s="192"/>
      <c r="D224" s="192"/>
      <c r="E224" s="192"/>
      <c r="F224" s="192"/>
      <c r="G224" s="192"/>
      <c r="H224" s="212" t="s">
        <v>487</v>
      </c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4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</row>
    <row r="225" spans="1:105" s="115" customFormat="1" ht="15" customHeight="1">
      <c r="A225" s="192"/>
      <c r="B225" s="192"/>
      <c r="C225" s="192"/>
      <c r="D225" s="192"/>
      <c r="E225" s="192"/>
      <c r="F225" s="192"/>
      <c r="G225" s="192"/>
      <c r="H225" s="212" t="s">
        <v>587</v>
      </c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4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</row>
    <row r="226" spans="1:105" s="115" customFormat="1" ht="15" customHeight="1">
      <c r="A226" s="192"/>
      <c r="B226" s="192"/>
      <c r="C226" s="192"/>
      <c r="D226" s="192"/>
      <c r="E226" s="192"/>
      <c r="F226" s="192"/>
      <c r="G226" s="192"/>
      <c r="H226" s="212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4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  <c r="CI226" s="195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</row>
    <row r="227" spans="1:105" s="115" customFormat="1" ht="15" customHeight="1">
      <c r="A227" s="192"/>
      <c r="B227" s="192"/>
      <c r="C227" s="192"/>
      <c r="D227" s="192"/>
      <c r="E227" s="192"/>
      <c r="F227" s="192"/>
      <c r="G227" s="192"/>
      <c r="H227" s="212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4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</row>
    <row r="228" spans="1:105" s="115" customFormat="1" ht="27.75" customHeight="1">
      <c r="A228" s="192" t="s">
        <v>142</v>
      </c>
      <c r="B228" s="192"/>
      <c r="C228" s="192"/>
      <c r="D228" s="192"/>
      <c r="E228" s="192"/>
      <c r="F228" s="192"/>
      <c r="G228" s="192"/>
      <c r="H228" s="212" t="s">
        <v>462</v>
      </c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4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</row>
    <row r="229" spans="1:105" s="127" customFormat="1" ht="15" customHeight="1">
      <c r="A229" s="192"/>
      <c r="B229" s="192"/>
      <c r="C229" s="192"/>
      <c r="D229" s="192"/>
      <c r="E229" s="192"/>
      <c r="F229" s="192"/>
      <c r="G229" s="192"/>
      <c r="H229" s="212" t="s">
        <v>515</v>
      </c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4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  <c r="CI229" s="195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</row>
    <row r="230" spans="1:105" s="127" customFormat="1" ht="26.25" customHeight="1">
      <c r="A230" s="192"/>
      <c r="B230" s="192"/>
      <c r="C230" s="192"/>
      <c r="D230" s="192"/>
      <c r="E230" s="192"/>
      <c r="F230" s="192"/>
      <c r="G230" s="192"/>
      <c r="H230" s="212" t="s">
        <v>516</v>
      </c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13"/>
      <c r="BM230" s="213"/>
      <c r="BN230" s="213"/>
      <c r="BO230" s="213"/>
      <c r="BP230" s="213"/>
      <c r="BQ230" s="213"/>
      <c r="BR230" s="213"/>
      <c r="BS230" s="214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</row>
    <row r="231" spans="1:105" s="127" customFormat="1" ht="15" customHeight="1">
      <c r="A231" s="192"/>
      <c r="B231" s="192"/>
      <c r="C231" s="192"/>
      <c r="D231" s="192"/>
      <c r="E231" s="192"/>
      <c r="F231" s="192"/>
      <c r="G231" s="192"/>
      <c r="H231" s="212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4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</row>
    <row r="232" spans="1:105" s="115" customFormat="1" ht="24.75" customHeight="1">
      <c r="A232" s="192" t="s">
        <v>117</v>
      </c>
      <c r="B232" s="192"/>
      <c r="C232" s="192"/>
      <c r="D232" s="192"/>
      <c r="E232" s="192"/>
      <c r="F232" s="192"/>
      <c r="G232" s="192"/>
      <c r="H232" s="212" t="s">
        <v>466</v>
      </c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4"/>
      <c r="BT232" s="195">
        <f>SUM(BT233:CI235)</f>
        <v>0</v>
      </c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7">
        <f>SUM(CJ233:DA235)</f>
        <v>0</v>
      </c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</row>
    <row r="233" spans="1:105" s="115" customFormat="1" ht="15" hidden="1" customHeight="1">
      <c r="A233" s="209"/>
      <c r="B233" s="210"/>
      <c r="C233" s="210"/>
      <c r="D233" s="210"/>
      <c r="E233" s="210"/>
      <c r="F233" s="210"/>
      <c r="G233" s="211"/>
      <c r="H233" s="212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4"/>
      <c r="BT233" s="215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7"/>
      <c r="CJ233" s="218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  <c r="CV233" s="219"/>
      <c r="CW233" s="219"/>
      <c r="CX233" s="219"/>
      <c r="CY233" s="219"/>
      <c r="CZ233" s="219"/>
      <c r="DA233" s="220"/>
    </row>
    <row r="234" spans="1:105" s="115" customFormat="1" ht="15" hidden="1" customHeight="1">
      <c r="A234" s="209"/>
      <c r="B234" s="210"/>
      <c r="C234" s="210"/>
      <c r="D234" s="210"/>
      <c r="E234" s="210"/>
      <c r="F234" s="210"/>
      <c r="G234" s="211"/>
      <c r="H234" s="212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4"/>
      <c r="BT234" s="215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7"/>
      <c r="CJ234" s="218"/>
      <c r="CK234" s="219"/>
      <c r="CL234" s="219"/>
      <c r="CM234" s="219"/>
      <c r="CN234" s="219"/>
      <c r="CO234" s="219"/>
      <c r="CP234" s="219"/>
      <c r="CQ234" s="219"/>
      <c r="CR234" s="219"/>
      <c r="CS234" s="219"/>
      <c r="CT234" s="219"/>
      <c r="CU234" s="219"/>
      <c r="CV234" s="219"/>
      <c r="CW234" s="219"/>
      <c r="CX234" s="219"/>
      <c r="CY234" s="219"/>
      <c r="CZ234" s="219"/>
      <c r="DA234" s="220"/>
    </row>
    <row r="235" spans="1:105" s="115" customFormat="1" ht="15" hidden="1" customHeight="1">
      <c r="A235" s="209"/>
      <c r="B235" s="210"/>
      <c r="C235" s="210"/>
      <c r="D235" s="210"/>
      <c r="E235" s="210"/>
      <c r="F235" s="210"/>
      <c r="G235" s="211"/>
      <c r="H235" s="212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4"/>
      <c r="BT235" s="215"/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7"/>
      <c r="CJ235" s="218"/>
      <c r="CK235" s="219"/>
      <c r="CL235" s="219"/>
      <c r="CM235" s="219"/>
      <c r="CN235" s="219"/>
      <c r="CO235" s="219"/>
      <c r="CP235" s="219"/>
      <c r="CQ235" s="219"/>
      <c r="CR235" s="219"/>
      <c r="CS235" s="219"/>
      <c r="CT235" s="219"/>
      <c r="CU235" s="219"/>
      <c r="CV235" s="219"/>
      <c r="CW235" s="219"/>
      <c r="CX235" s="219"/>
      <c r="CY235" s="219"/>
      <c r="CZ235" s="219"/>
      <c r="DA235" s="220"/>
    </row>
    <row r="236" spans="1:105" s="115" customFormat="1" ht="24.75" customHeight="1">
      <c r="A236" s="192" t="s">
        <v>467</v>
      </c>
      <c r="B236" s="192"/>
      <c r="C236" s="192"/>
      <c r="D236" s="192"/>
      <c r="E236" s="192"/>
      <c r="F236" s="192"/>
      <c r="G236" s="192"/>
      <c r="H236" s="212" t="s">
        <v>468</v>
      </c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4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  <c r="CI236" s="195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</row>
    <row r="237" spans="1:105" s="115" customFormat="1" ht="15" customHeight="1">
      <c r="A237" s="192"/>
      <c r="B237" s="192"/>
      <c r="C237" s="192"/>
      <c r="D237" s="192"/>
      <c r="E237" s="192"/>
      <c r="F237" s="192"/>
      <c r="G237" s="192"/>
      <c r="H237" s="212" t="s">
        <v>514</v>
      </c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4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</row>
    <row r="238" spans="1:105" s="115" customFormat="1" ht="15" customHeight="1">
      <c r="A238" s="192"/>
      <c r="B238" s="192"/>
      <c r="C238" s="192"/>
      <c r="D238" s="192"/>
      <c r="E238" s="192"/>
      <c r="F238" s="192"/>
      <c r="G238" s="192"/>
      <c r="H238" s="212" t="s">
        <v>519</v>
      </c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4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</row>
    <row r="239" spans="1:105" s="115" customFormat="1" ht="15" customHeight="1">
      <c r="A239" s="209"/>
      <c r="B239" s="210"/>
      <c r="C239" s="210"/>
      <c r="D239" s="210"/>
      <c r="E239" s="210"/>
      <c r="F239" s="210"/>
      <c r="G239" s="211"/>
      <c r="H239" s="212" t="s">
        <v>517</v>
      </c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4"/>
      <c r="BT239" s="215"/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7"/>
      <c r="CJ239" s="218"/>
      <c r="CK239" s="219"/>
      <c r="CL239" s="219"/>
      <c r="CM239" s="219"/>
      <c r="CN239" s="219"/>
      <c r="CO239" s="219"/>
      <c r="CP239" s="219"/>
      <c r="CQ239" s="219"/>
      <c r="CR239" s="219"/>
      <c r="CS239" s="219"/>
      <c r="CT239" s="219"/>
      <c r="CU239" s="219"/>
      <c r="CV239" s="219"/>
      <c r="CW239" s="219"/>
      <c r="CX239" s="219"/>
      <c r="CY239" s="219"/>
      <c r="CZ239" s="219"/>
      <c r="DA239" s="220"/>
    </row>
    <row r="240" spans="1:105" s="115" customFormat="1" ht="15" customHeight="1">
      <c r="A240" s="209"/>
      <c r="B240" s="210"/>
      <c r="C240" s="210"/>
      <c r="D240" s="210"/>
      <c r="E240" s="210"/>
      <c r="F240" s="210"/>
      <c r="G240" s="211"/>
      <c r="H240" s="212" t="s">
        <v>513</v>
      </c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4"/>
      <c r="BT240" s="215">
        <v>1</v>
      </c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7"/>
      <c r="CJ240" s="218">
        <v>32000</v>
      </c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  <c r="DA240" s="220"/>
    </row>
    <row r="241" spans="1:105" s="115" customFormat="1" ht="15" customHeight="1">
      <c r="A241" s="209"/>
      <c r="B241" s="210"/>
      <c r="C241" s="210"/>
      <c r="D241" s="210"/>
      <c r="E241" s="210"/>
      <c r="F241" s="210"/>
      <c r="G241" s="211"/>
      <c r="H241" s="212" t="s">
        <v>541</v>
      </c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4"/>
      <c r="BT241" s="215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7"/>
      <c r="CJ241" s="218"/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  <c r="DA241" s="220"/>
    </row>
    <row r="242" spans="1:105" s="115" customFormat="1" ht="15" customHeight="1">
      <c r="A242" s="192"/>
      <c r="B242" s="192"/>
      <c r="C242" s="192"/>
      <c r="D242" s="192"/>
      <c r="E242" s="192"/>
      <c r="F242" s="192"/>
      <c r="G242" s="192"/>
      <c r="H242" s="212" t="s">
        <v>520</v>
      </c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213"/>
      <c r="BL242" s="213"/>
      <c r="BM242" s="213"/>
      <c r="BN242" s="213"/>
      <c r="BO242" s="213"/>
      <c r="BP242" s="213"/>
      <c r="BQ242" s="213"/>
      <c r="BR242" s="213"/>
      <c r="BS242" s="214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</row>
    <row r="243" spans="1:105" s="109" customFormat="1" ht="15" customHeight="1">
      <c r="A243" s="192"/>
      <c r="B243" s="192"/>
      <c r="C243" s="192"/>
      <c r="D243" s="192"/>
      <c r="E243" s="192"/>
      <c r="F243" s="192"/>
      <c r="G243" s="192"/>
      <c r="H243" s="206" t="s">
        <v>336</v>
      </c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7"/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  <c r="BI243" s="207"/>
      <c r="BJ243" s="207"/>
      <c r="BK243" s="207"/>
      <c r="BL243" s="207"/>
      <c r="BM243" s="207"/>
      <c r="BN243" s="207"/>
      <c r="BO243" s="207"/>
      <c r="BP243" s="207"/>
      <c r="BQ243" s="207"/>
      <c r="BR243" s="207"/>
      <c r="BS243" s="208"/>
      <c r="BT243" s="195" t="s">
        <v>293</v>
      </c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  <c r="CI243" s="195"/>
      <c r="CJ243" s="197">
        <f>SUM(CJ223:DA241)</f>
        <v>32000</v>
      </c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</row>
    <row r="244" spans="1:105" s="109" customFormat="1" ht="12" customHeight="1"/>
    <row r="245" spans="1:105" s="151" customFormat="1" ht="15" hidden="1" customHeight="1">
      <c r="A245" s="205" t="s">
        <v>439</v>
      </c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05"/>
      <c r="BO245" s="205"/>
      <c r="BP245" s="205"/>
      <c r="BQ245" s="205"/>
      <c r="BR245" s="205"/>
      <c r="BS245" s="205"/>
      <c r="BT245" s="205"/>
      <c r="BU245" s="205"/>
      <c r="BV245" s="205"/>
      <c r="BW245" s="205"/>
      <c r="BX245" s="205"/>
      <c r="BY245" s="205"/>
      <c r="BZ245" s="205"/>
      <c r="CA245" s="205"/>
      <c r="CB245" s="205"/>
      <c r="CC245" s="205"/>
      <c r="CD245" s="205"/>
      <c r="CE245" s="205"/>
      <c r="CF245" s="205"/>
      <c r="CG245" s="205"/>
      <c r="CH245" s="205"/>
      <c r="CI245" s="205"/>
      <c r="CJ245" s="205"/>
      <c r="CK245" s="205"/>
      <c r="CL245" s="205"/>
      <c r="CM245" s="205"/>
      <c r="CN245" s="205"/>
      <c r="CO245" s="205"/>
      <c r="CP245" s="205"/>
      <c r="CQ245" s="205"/>
      <c r="CR245" s="205"/>
      <c r="CS245" s="205"/>
      <c r="CT245" s="205"/>
      <c r="CU245" s="205"/>
      <c r="CV245" s="205"/>
      <c r="CW245" s="205"/>
      <c r="CX245" s="205"/>
      <c r="CY245" s="205"/>
      <c r="CZ245" s="205"/>
      <c r="DA245" s="205"/>
    </row>
    <row r="246" spans="1:105" s="109" customFormat="1" ht="10.5" hidden="1" customHeight="1"/>
    <row r="247" spans="1:105" s="153" customFormat="1" ht="30" hidden="1" customHeight="1">
      <c r="A247" s="201" t="s">
        <v>329</v>
      </c>
      <c r="B247" s="202"/>
      <c r="C247" s="202"/>
      <c r="D247" s="202"/>
      <c r="E247" s="202"/>
      <c r="F247" s="202"/>
      <c r="G247" s="203"/>
      <c r="H247" s="201" t="s">
        <v>463</v>
      </c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3"/>
      <c r="BD247" s="201" t="s">
        <v>418</v>
      </c>
      <c r="BE247" s="202"/>
      <c r="BF247" s="202"/>
      <c r="BG247" s="202"/>
      <c r="BH247" s="202"/>
      <c r="BI247" s="202"/>
      <c r="BJ247" s="202"/>
      <c r="BK247" s="202"/>
      <c r="BL247" s="202"/>
      <c r="BM247" s="202"/>
      <c r="BN247" s="202"/>
      <c r="BO247" s="202"/>
      <c r="BP247" s="202"/>
      <c r="BQ247" s="202"/>
      <c r="BR247" s="202"/>
      <c r="BS247" s="203"/>
      <c r="BT247" s="201" t="s">
        <v>428</v>
      </c>
      <c r="BU247" s="202"/>
      <c r="BV247" s="202"/>
      <c r="BW247" s="202"/>
      <c r="BX247" s="202"/>
      <c r="BY247" s="202"/>
      <c r="BZ247" s="202"/>
      <c r="CA247" s="202"/>
      <c r="CB247" s="202"/>
      <c r="CC247" s="202"/>
      <c r="CD247" s="202"/>
      <c r="CE247" s="202"/>
      <c r="CF247" s="202"/>
      <c r="CG247" s="202"/>
      <c r="CH247" s="202"/>
      <c r="CI247" s="203"/>
      <c r="CJ247" s="201" t="s">
        <v>429</v>
      </c>
      <c r="CK247" s="202"/>
      <c r="CL247" s="202"/>
      <c r="CM247" s="202"/>
      <c r="CN247" s="202"/>
      <c r="CO247" s="202"/>
      <c r="CP247" s="202"/>
      <c r="CQ247" s="202"/>
      <c r="CR247" s="202"/>
      <c r="CS247" s="202"/>
      <c r="CT247" s="202"/>
      <c r="CU247" s="202"/>
      <c r="CV247" s="202"/>
      <c r="CW247" s="202"/>
      <c r="CX247" s="202"/>
      <c r="CY247" s="202"/>
      <c r="CZ247" s="202"/>
      <c r="DA247" s="203"/>
    </row>
    <row r="248" spans="1:105" s="114" customFormat="1" hidden="1">
      <c r="A248" s="204"/>
      <c r="B248" s="204"/>
      <c r="C248" s="204"/>
      <c r="D248" s="204"/>
      <c r="E248" s="204"/>
      <c r="F248" s="204"/>
      <c r="G248" s="204"/>
      <c r="H248" s="204">
        <v>1</v>
      </c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>
        <v>2</v>
      </c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>
        <v>3</v>
      </c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>
        <v>4</v>
      </c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04"/>
      <c r="CV248" s="204"/>
      <c r="CW248" s="204"/>
      <c r="CX248" s="204"/>
      <c r="CY248" s="204"/>
      <c r="CZ248" s="204"/>
      <c r="DA248" s="204"/>
    </row>
    <row r="249" spans="1:105" s="115" customFormat="1" ht="15.75" hidden="1" customHeight="1">
      <c r="A249" s="192"/>
      <c r="B249" s="192"/>
      <c r="C249" s="192"/>
      <c r="D249" s="192"/>
      <c r="E249" s="192"/>
      <c r="F249" s="192"/>
      <c r="G249" s="192"/>
      <c r="H249" s="193" t="s">
        <v>464</v>
      </c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  <c r="CI249" s="195"/>
      <c r="CJ249" s="195"/>
      <c r="CK249" s="195"/>
      <c r="CL249" s="195"/>
      <c r="CM249" s="195"/>
      <c r="CN249" s="195"/>
      <c r="CO249" s="195"/>
      <c r="CP249" s="195"/>
      <c r="CQ249" s="195"/>
      <c r="CR249" s="195"/>
      <c r="CS249" s="195"/>
      <c r="CT249" s="195"/>
      <c r="CU249" s="195"/>
      <c r="CV249" s="195"/>
      <c r="CW249" s="195"/>
      <c r="CX249" s="195"/>
      <c r="CY249" s="195"/>
      <c r="CZ249" s="195"/>
      <c r="DA249" s="195"/>
    </row>
    <row r="250" spans="1:105" s="115" customFormat="1" ht="27" hidden="1" customHeight="1">
      <c r="A250" s="192"/>
      <c r="B250" s="192"/>
      <c r="C250" s="192"/>
      <c r="D250" s="192"/>
      <c r="E250" s="192"/>
      <c r="F250" s="192"/>
      <c r="G250" s="192"/>
      <c r="H250" s="193" t="s">
        <v>465</v>
      </c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5"/>
      <c r="CM250" s="195"/>
      <c r="CN250" s="195"/>
      <c r="CO250" s="195"/>
      <c r="CP250" s="195"/>
      <c r="CQ250" s="195"/>
      <c r="CR250" s="195"/>
      <c r="CS250" s="195"/>
      <c r="CT250" s="195"/>
      <c r="CU250" s="195"/>
      <c r="CV250" s="195"/>
      <c r="CW250" s="195"/>
      <c r="CX250" s="195"/>
      <c r="CY250" s="195"/>
      <c r="CZ250" s="195"/>
      <c r="DA250" s="195"/>
    </row>
    <row r="251" spans="1:105" s="115" customFormat="1" ht="15" hidden="1" customHeight="1">
      <c r="A251" s="192"/>
      <c r="B251" s="192"/>
      <c r="C251" s="192"/>
      <c r="D251" s="192"/>
      <c r="E251" s="192"/>
      <c r="F251" s="192"/>
      <c r="G251" s="192"/>
      <c r="H251" s="193" t="s">
        <v>469</v>
      </c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5"/>
      <c r="CL251" s="195"/>
      <c r="CM251" s="195"/>
      <c r="CN251" s="195"/>
      <c r="CO251" s="195"/>
      <c r="CP251" s="195"/>
      <c r="CQ251" s="195"/>
      <c r="CR251" s="195"/>
      <c r="CS251" s="195"/>
      <c r="CT251" s="195"/>
      <c r="CU251" s="195"/>
      <c r="CV251" s="195"/>
      <c r="CW251" s="195"/>
      <c r="CX251" s="195"/>
      <c r="CY251" s="195"/>
      <c r="CZ251" s="195"/>
      <c r="DA251" s="195"/>
    </row>
    <row r="252" spans="1:105" s="115" customFormat="1" ht="15" hidden="1" customHeight="1">
      <c r="A252" s="192"/>
      <c r="B252" s="192"/>
      <c r="C252" s="192"/>
      <c r="D252" s="192"/>
      <c r="E252" s="192"/>
      <c r="F252" s="192"/>
      <c r="G252" s="192"/>
      <c r="H252" s="193" t="s">
        <v>472</v>
      </c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</row>
    <row r="253" spans="1:105" s="115" customFormat="1" ht="15" hidden="1" customHeight="1">
      <c r="A253" s="192"/>
      <c r="B253" s="192"/>
      <c r="C253" s="192"/>
      <c r="D253" s="192"/>
      <c r="E253" s="192"/>
      <c r="F253" s="192"/>
      <c r="G253" s="192"/>
      <c r="H253" s="193" t="s">
        <v>470</v>
      </c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</row>
    <row r="254" spans="1:105" s="115" customFormat="1" ht="15" hidden="1" customHeight="1">
      <c r="A254" s="192"/>
      <c r="B254" s="192"/>
      <c r="C254" s="192"/>
      <c r="D254" s="192"/>
      <c r="E254" s="192"/>
      <c r="F254" s="192"/>
      <c r="G254" s="192"/>
      <c r="H254" s="193" t="s">
        <v>471</v>
      </c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  <c r="CI254" s="195"/>
      <c r="CJ254" s="195"/>
      <c r="CK254" s="195"/>
      <c r="CL254" s="195"/>
      <c r="CM254" s="195"/>
      <c r="CN254" s="195"/>
      <c r="CO254" s="195"/>
      <c r="CP254" s="195"/>
      <c r="CQ254" s="195"/>
      <c r="CR254" s="195"/>
      <c r="CS254" s="195"/>
      <c r="CT254" s="195"/>
      <c r="CU254" s="195"/>
      <c r="CV254" s="195"/>
      <c r="CW254" s="195"/>
      <c r="CX254" s="195"/>
      <c r="CY254" s="195"/>
      <c r="CZ254" s="195"/>
      <c r="DA254" s="195"/>
    </row>
    <row r="255" spans="1:105" s="115" customFormat="1" ht="15" hidden="1" customHeight="1">
      <c r="A255" s="192"/>
      <c r="B255" s="192"/>
      <c r="C255" s="192"/>
      <c r="D255" s="192"/>
      <c r="E255" s="192"/>
      <c r="F255" s="192"/>
      <c r="G255" s="192"/>
      <c r="H255" s="193" t="s">
        <v>473</v>
      </c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  <c r="CI255" s="195"/>
      <c r="CJ255" s="195"/>
      <c r="CK255" s="195"/>
      <c r="CL255" s="195"/>
      <c r="CM255" s="195"/>
      <c r="CN255" s="195"/>
      <c r="CO255" s="195"/>
      <c r="CP255" s="195"/>
      <c r="CQ255" s="195"/>
      <c r="CR255" s="195"/>
      <c r="CS255" s="195"/>
      <c r="CT255" s="195"/>
      <c r="CU255" s="195"/>
      <c r="CV255" s="195"/>
      <c r="CW255" s="195"/>
      <c r="CX255" s="195"/>
      <c r="CY255" s="195"/>
      <c r="CZ255" s="195"/>
      <c r="DA255" s="195"/>
    </row>
    <row r="256" spans="1:105" s="115" customFormat="1" ht="15" hidden="1" customHeight="1">
      <c r="A256" s="192"/>
      <c r="B256" s="192"/>
      <c r="C256" s="192"/>
      <c r="D256" s="192"/>
      <c r="E256" s="192"/>
      <c r="F256" s="192"/>
      <c r="G256" s="192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  <c r="CI256" s="195"/>
      <c r="CJ256" s="195"/>
      <c r="CK256" s="195"/>
      <c r="CL256" s="195"/>
      <c r="CM256" s="195"/>
      <c r="CN256" s="195"/>
      <c r="CO256" s="195"/>
      <c r="CP256" s="195"/>
      <c r="CQ256" s="195"/>
      <c r="CR256" s="195"/>
      <c r="CS256" s="195"/>
      <c r="CT256" s="195"/>
      <c r="CU256" s="195"/>
      <c r="CV256" s="195"/>
      <c r="CW256" s="195"/>
      <c r="CX256" s="195"/>
      <c r="CY256" s="195"/>
      <c r="CZ256" s="195"/>
      <c r="DA256" s="195"/>
    </row>
    <row r="257" spans="1:105" s="115" customFormat="1" ht="15" hidden="1" customHeight="1">
      <c r="A257" s="192"/>
      <c r="B257" s="192"/>
      <c r="C257" s="192"/>
      <c r="D257" s="192"/>
      <c r="E257" s="192"/>
      <c r="F257" s="192"/>
      <c r="G257" s="192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  <c r="CI257" s="195"/>
      <c r="CJ257" s="198"/>
      <c r="CK257" s="198"/>
      <c r="CL257" s="198"/>
      <c r="CM257" s="198"/>
      <c r="CN257" s="198"/>
      <c r="CO257" s="198"/>
      <c r="CP257" s="198"/>
      <c r="CQ257" s="198"/>
      <c r="CR257" s="198"/>
      <c r="CS257" s="198"/>
      <c r="CT257" s="198"/>
      <c r="CU257" s="198"/>
      <c r="CV257" s="198"/>
      <c r="CW257" s="198"/>
      <c r="CX257" s="198"/>
      <c r="CY257" s="198"/>
      <c r="CZ257" s="198"/>
      <c r="DA257" s="198"/>
    </row>
    <row r="258" spans="1:105" s="115" customFormat="1" ht="15" hidden="1" customHeight="1">
      <c r="A258" s="181"/>
      <c r="B258" s="181"/>
      <c r="C258" s="181"/>
      <c r="D258" s="181"/>
      <c r="E258" s="181"/>
      <c r="F258" s="181"/>
      <c r="G258" s="181"/>
      <c r="H258" s="182" t="s">
        <v>336</v>
      </c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  <c r="BA258" s="182"/>
      <c r="BB258" s="182"/>
      <c r="BC258" s="183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 t="s">
        <v>293</v>
      </c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  <c r="CF258" s="184"/>
      <c r="CG258" s="184"/>
      <c r="CH258" s="184"/>
      <c r="CI258" s="184"/>
      <c r="CJ258" s="185">
        <f>SUM(CJ249:DA257)</f>
        <v>0</v>
      </c>
      <c r="CK258" s="184"/>
      <c r="CL258" s="184"/>
      <c r="CM258" s="184"/>
      <c r="CN258" s="184"/>
      <c r="CO258" s="184"/>
      <c r="CP258" s="184"/>
      <c r="CQ258" s="184"/>
      <c r="CR258" s="184"/>
      <c r="CS258" s="184"/>
      <c r="CT258" s="184"/>
      <c r="CU258" s="184"/>
      <c r="CV258" s="184"/>
      <c r="CW258" s="184"/>
      <c r="CX258" s="184"/>
      <c r="CY258" s="184"/>
      <c r="CZ258" s="184"/>
      <c r="DA258" s="184"/>
    </row>
    <row r="259" spans="1:105" hidden="1"/>
    <row r="260" spans="1:105" s="151" customFormat="1" ht="17.25" hidden="1" customHeight="1">
      <c r="A260" s="205" t="s">
        <v>488</v>
      </c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05"/>
      <c r="BO260" s="205"/>
      <c r="BP260" s="205"/>
      <c r="BQ260" s="205"/>
      <c r="BR260" s="205"/>
      <c r="BS260" s="205"/>
      <c r="BT260" s="205"/>
      <c r="BU260" s="205"/>
      <c r="BV260" s="205"/>
      <c r="BW260" s="205"/>
      <c r="BX260" s="205"/>
      <c r="BY260" s="205"/>
      <c r="BZ260" s="205"/>
      <c r="CA260" s="205"/>
      <c r="CB260" s="205"/>
      <c r="CC260" s="205"/>
      <c r="CD260" s="205"/>
      <c r="CE260" s="205"/>
      <c r="CF260" s="205"/>
      <c r="CG260" s="205"/>
      <c r="CH260" s="205"/>
      <c r="CI260" s="205"/>
      <c r="CJ260" s="205"/>
      <c r="CK260" s="205"/>
      <c r="CL260" s="205"/>
      <c r="CM260" s="205"/>
      <c r="CN260" s="205"/>
      <c r="CO260" s="205"/>
      <c r="CP260" s="205"/>
      <c r="CQ260" s="205"/>
      <c r="CR260" s="205"/>
      <c r="CS260" s="205"/>
      <c r="CT260" s="205"/>
      <c r="CU260" s="205"/>
      <c r="CV260" s="205"/>
      <c r="CW260" s="205"/>
      <c r="CX260" s="205"/>
      <c r="CY260" s="205"/>
      <c r="CZ260" s="205"/>
      <c r="DA260" s="205"/>
    </row>
    <row r="261" spans="1:105" s="109" customFormat="1" ht="10.5" hidden="1" customHeight="1"/>
    <row r="262" spans="1:105" s="153" customFormat="1" ht="30" hidden="1" customHeight="1">
      <c r="A262" s="201" t="s">
        <v>329</v>
      </c>
      <c r="B262" s="202"/>
      <c r="C262" s="202"/>
      <c r="D262" s="202"/>
      <c r="E262" s="202"/>
      <c r="F262" s="202"/>
      <c r="G262" s="203"/>
      <c r="H262" s="201" t="s">
        <v>385</v>
      </c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3"/>
      <c r="BD262" s="201" t="s">
        <v>418</v>
      </c>
      <c r="BE262" s="202"/>
      <c r="BF262" s="202"/>
      <c r="BG262" s="202"/>
      <c r="BH262" s="202"/>
      <c r="BI262" s="202"/>
      <c r="BJ262" s="202"/>
      <c r="BK262" s="202"/>
      <c r="BL262" s="202"/>
      <c r="BM262" s="202"/>
      <c r="BN262" s="202"/>
      <c r="BO262" s="202"/>
      <c r="BP262" s="202"/>
      <c r="BQ262" s="202"/>
      <c r="BR262" s="202"/>
      <c r="BS262" s="203"/>
      <c r="BT262" s="201" t="s">
        <v>428</v>
      </c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3"/>
      <c r="CJ262" s="201" t="s">
        <v>429</v>
      </c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3"/>
    </row>
    <row r="263" spans="1:105" s="114" customFormat="1" hidden="1">
      <c r="A263" s="204"/>
      <c r="B263" s="204"/>
      <c r="C263" s="204"/>
      <c r="D263" s="204"/>
      <c r="E263" s="204"/>
      <c r="F263" s="204"/>
      <c r="G263" s="204"/>
      <c r="H263" s="204">
        <v>1</v>
      </c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>
        <v>2</v>
      </c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>
        <v>3</v>
      </c>
      <c r="BU263" s="204"/>
      <c r="BV263" s="204"/>
      <c r="BW263" s="204"/>
      <c r="BX263" s="204"/>
      <c r="BY263" s="204"/>
      <c r="BZ263" s="204"/>
      <c r="CA263" s="204"/>
      <c r="CB263" s="204"/>
      <c r="CC263" s="204"/>
      <c r="CD263" s="204"/>
      <c r="CE263" s="204"/>
      <c r="CF263" s="204"/>
      <c r="CG263" s="204"/>
      <c r="CH263" s="204"/>
      <c r="CI263" s="204"/>
      <c r="CJ263" s="204">
        <v>4</v>
      </c>
      <c r="CK263" s="204"/>
      <c r="CL263" s="204"/>
      <c r="CM263" s="204"/>
      <c r="CN263" s="204"/>
      <c r="CO263" s="204"/>
      <c r="CP263" s="204"/>
      <c r="CQ263" s="204"/>
      <c r="CR263" s="204"/>
      <c r="CS263" s="204"/>
      <c r="CT263" s="204"/>
      <c r="CU263" s="204"/>
      <c r="CV263" s="204"/>
      <c r="CW263" s="204"/>
      <c r="CX263" s="204"/>
      <c r="CY263" s="204"/>
      <c r="CZ263" s="204"/>
      <c r="DA263" s="204"/>
    </row>
    <row r="264" spans="1:105" s="115" customFormat="1" ht="28.5" hidden="1" customHeight="1">
      <c r="A264" s="192" t="s">
        <v>141</v>
      </c>
      <c r="B264" s="192"/>
      <c r="C264" s="192"/>
      <c r="D264" s="192"/>
      <c r="E264" s="192"/>
      <c r="F264" s="192"/>
      <c r="G264" s="192"/>
      <c r="H264" s="193" t="s">
        <v>477</v>
      </c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  <c r="CI264" s="195"/>
      <c r="CJ264" s="195"/>
      <c r="CK264" s="195"/>
      <c r="CL264" s="195"/>
      <c r="CM264" s="195"/>
      <c r="CN264" s="195"/>
      <c r="CO264" s="195"/>
      <c r="CP264" s="195"/>
      <c r="CQ264" s="195"/>
      <c r="CR264" s="195"/>
      <c r="CS264" s="195"/>
      <c r="CT264" s="195"/>
      <c r="CU264" s="195"/>
      <c r="CV264" s="195"/>
      <c r="CW264" s="195"/>
      <c r="CX264" s="195"/>
      <c r="CY264" s="195"/>
      <c r="CZ264" s="195"/>
      <c r="DA264" s="195"/>
    </row>
    <row r="265" spans="1:105" s="115" customFormat="1" ht="15" hidden="1" customHeight="1">
      <c r="A265" s="192" t="s">
        <v>116</v>
      </c>
      <c r="B265" s="192"/>
      <c r="C265" s="192"/>
      <c r="D265" s="192"/>
      <c r="E265" s="192"/>
      <c r="F265" s="192"/>
      <c r="G265" s="192"/>
      <c r="H265" s="193" t="s">
        <v>574</v>
      </c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  <c r="CI265" s="195"/>
      <c r="CJ265" s="195"/>
      <c r="CK265" s="195"/>
      <c r="CL265" s="195"/>
      <c r="CM265" s="195"/>
      <c r="CN265" s="195"/>
      <c r="CO265" s="195"/>
      <c r="CP265" s="195"/>
      <c r="CQ265" s="195"/>
      <c r="CR265" s="195"/>
      <c r="CS265" s="195"/>
      <c r="CT265" s="195"/>
      <c r="CU265" s="195"/>
      <c r="CV265" s="195"/>
      <c r="CW265" s="195"/>
      <c r="CX265" s="195"/>
      <c r="CY265" s="195"/>
      <c r="CZ265" s="195"/>
      <c r="DA265" s="195"/>
    </row>
    <row r="266" spans="1:105" s="115" customFormat="1" ht="15" hidden="1" customHeight="1">
      <c r="A266" s="192" t="s">
        <v>142</v>
      </c>
      <c r="B266" s="192"/>
      <c r="C266" s="192"/>
      <c r="D266" s="192"/>
      <c r="E266" s="192"/>
      <c r="F266" s="192"/>
      <c r="G266" s="192"/>
      <c r="H266" s="193" t="s">
        <v>475</v>
      </c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</row>
    <row r="267" spans="1:105" s="115" customFormat="1" ht="15" hidden="1" customHeight="1">
      <c r="A267" s="192" t="s">
        <v>117</v>
      </c>
      <c r="B267" s="192"/>
      <c r="C267" s="192"/>
      <c r="D267" s="192"/>
      <c r="E267" s="192"/>
      <c r="F267" s="192"/>
      <c r="G267" s="192"/>
      <c r="H267" s="193" t="s">
        <v>476</v>
      </c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5"/>
      <c r="CK267" s="195"/>
      <c r="CL267" s="195"/>
      <c r="CM267" s="195"/>
      <c r="CN267" s="195"/>
      <c r="CO267" s="195"/>
      <c r="CP267" s="195"/>
      <c r="CQ267" s="195"/>
      <c r="CR267" s="195"/>
      <c r="CS267" s="195"/>
      <c r="CT267" s="195"/>
      <c r="CU267" s="195"/>
      <c r="CV267" s="195"/>
      <c r="CW267" s="195"/>
      <c r="CX267" s="195"/>
      <c r="CY267" s="195"/>
      <c r="CZ267" s="195"/>
      <c r="DA267" s="195"/>
    </row>
    <row r="268" spans="1:105" s="115" customFormat="1" ht="15" hidden="1" customHeight="1">
      <c r="A268" s="192" t="s">
        <v>467</v>
      </c>
      <c r="B268" s="192"/>
      <c r="C268" s="192"/>
      <c r="D268" s="192"/>
      <c r="E268" s="192"/>
      <c r="F268" s="192"/>
      <c r="G268" s="192"/>
      <c r="H268" s="199" t="s">
        <v>478</v>
      </c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200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</row>
    <row r="269" spans="1:105" s="115" customFormat="1" ht="15" hidden="1" customHeight="1">
      <c r="A269" s="192" t="s">
        <v>522</v>
      </c>
      <c r="B269" s="192"/>
      <c r="C269" s="192"/>
      <c r="D269" s="192"/>
      <c r="E269" s="192"/>
      <c r="F269" s="192"/>
      <c r="G269" s="192"/>
      <c r="H269" s="193" t="s">
        <v>479</v>
      </c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</row>
    <row r="270" spans="1:105" s="115" customFormat="1" ht="26.25" hidden="1" customHeight="1">
      <c r="A270" s="192" t="s">
        <v>523</v>
      </c>
      <c r="B270" s="192"/>
      <c r="C270" s="192"/>
      <c r="D270" s="192"/>
      <c r="E270" s="192"/>
      <c r="F270" s="192"/>
      <c r="G270" s="192"/>
      <c r="H270" s="193" t="s">
        <v>480</v>
      </c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</row>
    <row r="271" spans="1:105" s="115" customFormat="1" ht="15" hidden="1" customHeight="1">
      <c r="A271" s="192" t="s">
        <v>524</v>
      </c>
      <c r="B271" s="192"/>
      <c r="C271" s="192"/>
      <c r="D271" s="192"/>
      <c r="E271" s="192"/>
      <c r="F271" s="192"/>
      <c r="G271" s="192"/>
      <c r="H271" s="193" t="s">
        <v>481</v>
      </c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</row>
    <row r="272" spans="1:105" s="115" customFormat="1" ht="15" hidden="1" customHeight="1">
      <c r="A272" s="192"/>
      <c r="B272" s="192"/>
      <c r="C272" s="192"/>
      <c r="D272" s="192"/>
      <c r="E272" s="192"/>
      <c r="F272" s="192"/>
      <c r="G272" s="192"/>
      <c r="H272" s="193" t="s">
        <v>575</v>
      </c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</row>
    <row r="273" spans="1:105" s="115" customFormat="1" ht="15" hidden="1" customHeight="1">
      <c r="A273" s="192"/>
      <c r="B273" s="192"/>
      <c r="C273" s="192"/>
      <c r="D273" s="192"/>
      <c r="E273" s="192"/>
      <c r="F273" s="192"/>
      <c r="G273" s="192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93"/>
      <c r="AY273" s="193"/>
      <c r="AZ273" s="193"/>
      <c r="BA273" s="193"/>
      <c r="BB273" s="193"/>
      <c r="BC273" s="193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</row>
    <row r="274" spans="1:105" s="115" customFormat="1" ht="15" hidden="1" customHeight="1">
      <c r="A274" s="192"/>
      <c r="B274" s="192"/>
      <c r="C274" s="192"/>
      <c r="D274" s="192"/>
      <c r="E274" s="192"/>
      <c r="F274" s="192"/>
      <c r="G274" s="192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5"/>
      <c r="CR274" s="195"/>
      <c r="CS274" s="195"/>
      <c r="CT274" s="195"/>
      <c r="CU274" s="195"/>
      <c r="CV274" s="195"/>
      <c r="CW274" s="195"/>
      <c r="CX274" s="195"/>
      <c r="CY274" s="195"/>
      <c r="CZ274" s="195"/>
      <c r="DA274" s="195"/>
    </row>
    <row r="275" spans="1:105" s="115" customFormat="1" ht="15" hidden="1" customHeight="1">
      <c r="A275" s="192"/>
      <c r="B275" s="192"/>
      <c r="C275" s="192"/>
      <c r="D275" s="192"/>
      <c r="E275" s="192"/>
      <c r="F275" s="192"/>
      <c r="G275" s="192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3"/>
      <c r="AU275" s="193"/>
      <c r="AV275" s="193"/>
      <c r="AW275" s="193"/>
      <c r="AX275" s="193"/>
      <c r="AY275" s="193"/>
      <c r="AZ275" s="193"/>
      <c r="BA275" s="193"/>
      <c r="BB275" s="193"/>
      <c r="BC275" s="193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</row>
    <row r="276" spans="1:105" s="115" customFormat="1" ht="15" hidden="1" customHeight="1">
      <c r="A276" s="181"/>
      <c r="B276" s="181"/>
      <c r="C276" s="181"/>
      <c r="D276" s="181"/>
      <c r="E276" s="181"/>
      <c r="F276" s="181"/>
      <c r="G276" s="181"/>
      <c r="H276" s="182" t="s">
        <v>336</v>
      </c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182"/>
      <c r="BA276" s="182"/>
      <c r="BB276" s="182"/>
      <c r="BC276" s="183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84"/>
      <c r="BQ276" s="184"/>
      <c r="BR276" s="184"/>
      <c r="BS276" s="184"/>
      <c r="BT276" s="184" t="s">
        <v>293</v>
      </c>
      <c r="BU276" s="184"/>
      <c r="BV276" s="184"/>
      <c r="BW276" s="184"/>
      <c r="BX276" s="184"/>
      <c r="BY276" s="184"/>
      <c r="BZ276" s="184"/>
      <c r="CA276" s="184"/>
      <c r="CB276" s="184"/>
      <c r="CC276" s="184"/>
      <c r="CD276" s="184"/>
      <c r="CE276" s="184"/>
      <c r="CF276" s="184"/>
      <c r="CG276" s="184"/>
      <c r="CH276" s="184"/>
      <c r="CI276" s="184"/>
      <c r="CJ276" s="185">
        <f>SUM(CJ264:DA275)</f>
        <v>0</v>
      </c>
      <c r="CK276" s="184"/>
      <c r="CL276" s="184"/>
      <c r="CM276" s="184"/>
      <c r="CN276" s="184"/>
      <c r="CO276" s="184"/>
      <c r="CP276" s="184"/>
      <c r="CQ276" s="184"/>
      <c r="CR276" s="184"/>
      <c r="CS276" s="184"/>
      <c r="CT276" s="184"/>
      <c r="CU276" s="184"/>
      <c r="CV276" s="184"/>
      <c r="CW276" s="184"/>
      <c r="CX276" s="184"/>
      <c r="CY276" s="184"/>
      <c r="CZ276" s="184"/>
      <c r="DA276" s="184"/>
    </row>
    <row r="280" spans="1:105">
      <c r="CK280" s="333">
        <f>BT7+CJ17+CJ28+CJ36+CM56+CE84+CE121+CE129+CJ138+CL154+CJ161+CL190+CJ217+CJ243+CJ258+CJ276+6984860</f>
        <v>9745700.2660099994</v>
      </c>
      <c r="CL280" s="334"/>
      <c r="CM280" s="334"/>
      <c r="CN280" s="334"/>
      <c r="CO280" s="334"/>
      <c r="CP280" s="334"/>
      <c r="CQ280" s="334"/>
      <c r="CR280" s="334"/>
      <c r="CS280" s="334"/>
      <c r="CT280" s="334"/>
      <c r="CU280" s="334"/>
      <c r="CV280" s="334"/>
      <c r="CW280" s="334"/>
      <c r="CX280" s="334"/>
      <c r="CY280" s="334"/>
      <c r="CZ280" s="334"/>
      <c r="DA280" s="335"/>
    </row>
  </sheetData>
  <mergeCells count="982">
    <mergeCell ref="CJ235:DA235"/>
    <mergeCell ref="BT235:CI235"/>
    <mergeCell ref="H235:BS235"/>
    <mergeCell ref="A235:G235"/>
    <mergeCell ref="EQ174:FC174"/>
    <mergeCell ref="A1:DA1"/>
    <mergeCell ref="AE2:AZ2"/>
    <mergeCell ref="A4:F4"/>
    <mergeCell ref="G4:AD4"/>
    <mergeCell ref="AE4:BC4"/>
    <mergeCell ref="BD4:BS4"/>
    <mergeCell ref="BT4:DA4"/>
    <mergeCell ref="A7:F7"/>
    <mergeCell ref="G7:AD7"/>
    <mergeCell ref="AE7:BC7"/>
    <mergeCell ref="BD7:BS7"/>
    <mergeCell ref="BT7:DA7"/>
    <mergeCell ref="A9:DA9"/>
    <mergeCell ref="A5:F5"/>
    <mergeCell ref="G5:AD5"/>
    <mergeCell ref="AE5:BC5"/>
    <mergeCell ref="BD5:BS5"/>
    <mergeCell ref="BT5:DA5"/>
    <mergeCell ref="A6:F6"/>
    <mergeCell ref="G6:AD6"/>
    <mergeCell ref="AE6:BC6"/>
    <mergeCell ref="BD6:BS6"/>
    <mergeCell ref="BT6:DA6"/>
    <mergeCell ref="CJ12:DA12"/>
    <mergeCell ref="A13:F13"/>
    <mergeCell ref="G13:AD13"/>
    <mergeCell ref="AE13:BC13"/>
    <mergeCell ref="BD13:BS13"/>
    <mergeCell ref="BT13:CI13"/>
    <mergeCell ref="CJ13:DA13"/>
    <mergeCell ref="AE10:AZ10"/>
    <mergeCell ref="A12:F12"/>
    <mergeCell ref="G12:AD12"/>
    <mergeCell ref="AE12:BC12"/>
    <mergeCell ref="BD12:BS12"/>
    <mergeCell ref="BT12:CI12"/>
    <mergeCell ref="A15:F15"/>
    <mergeCell ref="G15:AD15"/>
    <mergeCell ref="AE15:BC15"/>
    <mergeCell ref="BD15:BS15"/>
    <mergeCell ref="BT15:CI15"/>
    <mergeCell ref="CJ15:DA15"/>
    <mergeCell ref="A14:F14"/>
    <mergeCell ref="G14:AD14"/>
    <mergeCell ref="AE14:BC14"/>
    <mergeCell ref="BD14:BS14"/>
    <mergeCell ref="BT14:CI14"/>
    <mergeCell ref="CJ14:DA14"/>
    <mergeCell ref="A17:F17"/>
    <mergeCell ref="G17:AD17"/>
    <mergeCell ref="AE17:BC17"/>
    <mergeCell ref="BD17:BS17"/>
    <mergeCell ref="BT17:CI17"/>
    <mergeCell ref="CJ17:DA17"/>
    <mergeCell ref="A16:F16"/>
    <mergeCell ref="G16:AD16"/>
    <mergeCell ref="AE16:BC16"/>
    <mergeCell ref="BD16:BS16"/>
    <mergeCell ref="BT16:CI16"/>
    <mergeCell ref="CJ16:DA16"/>
    <mergeCell ref="A19:DA19"/>
    <mergeCell ref="A21:DA21"/>
    <mergeCell ref="AE22:AZ22"/>
    <mergeCell ref="A24:F24"/>
    <mergeCell ref="G24:AD24"/>
    <mergeCell ref="AE24:AY24"/>
    <mergeCell ref="AZ24:BQ24"/>
    <mergeCell ref="BR24:CI24"/>
    <mergeCell ref="CJ24:DA24"/>
    <mergeCell ref="A26:F26"/>
    <mergeCell ref="G26:AD26"/>
    <mergeCell ref="AE26:AY26"/>
    <mergeCell ref="AZ26:BQ26"/>
    <mergeCell ref="BR26:CI26"/>
    <mergeCell ref="CJ26:DA26"/>
    <mergeCell ref="A25:F25"/>
    <mergeCell ref="G25:AD25"/>
    <mergeCell ref="AE25:AY25"/>
    <mergeCell ref="AZ25:BQ25"/>
    <mergeCell ref="BR25:CI25"/>
    <mergeCell ref="CJ25:DA25"/>
    <mergeCell ref="A28:F28"/>
    <mergeCell ref="G28:AD28"/>
    <mergeCell ref="AE28:AY28"/>
    <mergeCell ref="AZ28:BQ28"/>
    <mergeCell ref="BR28:CI28"/>
    <mergeCell ref="CJ28:DA28"/>
    <mergeCell ref="A27:F27"/>
    <mergeCell ref="G27:AD27"/>
    <mergeCell ref="AE27:AY27"/>
    <mergeCell ref="AZ27:BQ27"/>
    <mergeCell ref="BR27:CI27"/>
    <mergeCell ref="CJ27:DA27"/>
    <mergeCell ref="A34:F34"/>
    <mergeCell ref="G34:AD34"/>
    <mergeCell ref="AE34:AY34"/>
    <mergeCell ref="AZ34:BQ34"/>
    <mergeCell ref="BR34:CI34"/>
    <mergeCell ref="CJ34:DA34"/>
    <mergeCell ref="A30:DA30"/>
    <mergeCell ref="AE31:AZ31"/>
    <mergeCell ref="A33:F33"/>
    <mergeCell ref="G33:AD33"/>
    <mergeCell ref="AE33:AY33"/>
    <mergeCell ref="AZ33:BQ33"/>
    <mergeCell ref="BR33:CI33"/>
    <mergeCell ref="CJ33:DA33"/>
    <mergeCell ref="A36:F36"/>
    <mergeCell ref="G36:AD36"/>
    <mergeCell ref="AE36:AY36"/>
    <mergeCell ref="AZ36:BQ36"/>
    <mergeCell ref="BR36:CI36"/>
    <mergeCell ref="CJ36:DA36"/>
    <mergeCell ref="A35:F35"/>
    <mergeCell ref="G35:AD35"/>
    <mergeCell ref="AE35:AY35"/>
    <mergeCell ref="AZ35:BQ35"/>
    <mergeCell ref="BR35:CI35"/>
    <mergeCell ref="CJ35:DA35"/>
    <mergeCell ref="A42:F42"/>
    <mergeCell ref="G42:BV42"/>
    <mergeCell ref="BW42:CL42"/>
    <mergeCell ref="CM42:DA42"/>
    <mergeCell ref="A43:F43"/>
    <mergeCell ref="H43:BV43"/>
    <mergeCell ref="BW43:CL43"/>
    <mergeCell ref="CM43:DA43"/>
    <mergeCell ref="A38:DA38"/>
    <mergeCell ref="AE39:AZ39"/>
    <mergeCell ref="A41:F41"/>
    <mergeCell ref="G41:BV41"/>
    <mergeCell ref="BW41:CL41"/>
    <mergeCell ref="CM41:DA41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4:F45"/>
    <mergeCell ref="H44:BV44"/>
    <mergeCell ref="BW44:CL45"/>
    <mergeCell ref="CM44:DA45"/>
    <mergeCell ref="H45:BV45"/>
    <mergeCell ref="A46:F46"/>
    <mergeCell ref="H46:BV46"/>
    <mergeCell ref="BW46:CL46"/>
    <mergeCell ref="CM46:DA46"/>
    <mergeCell ref="A52:F52"/>
    <mergeCell ref="H52:BV52"/>
    <mergeCell ref="BW52:CL52"/>
    <mergeCell ref="CM52:DA52"/>
    <mergeCell ref="A53:F53"/>
    <mergeCell ref="H53:BV53"/>
    <mergeCell ref="BW53:CL53"/>
    <mergeCell ref="CM53:DA53"/>
    <mergeCell ref="A49:F50"/>
    <mergeCell ref="H49:BV49"/>
    <mergeCell ref="BW49:CL50"/>
    <mergeCell ref="CM49:DA50"/>
    <mergeCell ref="H50:BV50"/>
    <mergeCell ref="A51:F51"/>
    <mergeCell ref="H51:BV51"/>
    <mergeCell ref="BW51:CL51"/>
    <mergeCell ref="CM51:DA51"/>
    <mergeCell ref="DE56:EB56"/>
    <mergeCell ref="A58:DA58"/>
    <mergeCell ref="A54:F54"/>
    <mergeCell ref="H54:BV54"/>
    <mergeCell ref="BW54:CL54"/>
    <mergeCell ref="CM54:DA54"/>
    <mergeCell ref="A55:F55"/>
    <mergeCell ref="H55:BV55"/>
    <mergeCell ref="BW55:CL55"/>
    <mergeCell ref="CM55:DA55"/>
    <mergeCell ref="A60:DA60"/>
    <mergeCell ref="X62:DA62"/>
    <mergeCell ref="A65:G65"/>
    <mergeCell ref="H65:BC65"/>
    <mergeCell ref="BD65:BS65"/>
    <mergeCell ref="BT65:CI65"/>
    <mergeCell ref="CJ65:DA65"/>
    <mergeCell ref="A56:F56"/>
    <mergeCell ref="G56:BV56"/>
    <mergeCell ref="BW56:CL56"/>
    <mergeCell ref="CM56:DA56"/>
    <mergeCell ref="A66:G66"/>
    <mergeCell ref="H66:BC66"/>
    <mergeCell ref="BD66:BS66"/>
    <mergeCell ref="BT66:CI66"/>
    <mergeCell ref="CJ66:DA66"/>
    <mergeCell ref="A67:G67"/>
    <mergeCell ref="H67:BC67"/>
    <mergeCell ref="BD67:BS67"/>
    <mergeCell ref="BT67:CI67"/>
    <mergeCell ref="CJ67:DA67"/>
    <mergeCell ref="X72:DA72"/>
    <mergeCell ref="A75:G75"/>
    <mergeCell ref="H75:BC75"/>
    <mergeCell ref="BD75:BS75"/>
    <mergeCell ref="BT75:CD75"/>
    <mergeCell ref="CE75:DA75"/>
    <mergeCell ref="A68:G68"/>
    <mergeCell ref="H68:BC68"/>
    <mergeCell ref="BD68:BS68"/>
    <mergeCell ref="BT68:CI68"/>
    <mergeCell ref="CJ68:DA68"/>
    <mergeCell ref="A70:DA70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84:G84"/>
    <mergeCell ref="H84:BC84"/>
    <mergeCell ref="BD84:BS84"/>
    <mergeCell ref="BT84:CD84"/>
    <mergeCell ref="CE84:DA84"/>
    <mergeCell ref="X86:DA86"/>
    <mergeCell ref="A82:G82"/>
    <mergeCell ref="H82:BC82"/>
    <mergeCell ref="BD82:BS82"/>
    <mergeCell ref="BT82:CD82"/>
    <mergeCell ref="CE82:DA82"/>
    <mergeCell ref="A83:G83"/>
    <mergeCell ref="H83:BC83"/>
    <mergeCell ref="BD83:BS83"/>
    <mergeCell ref="BT83:CD83"/>
    <mergeCell ref="CE83:DA83"/>
    <mergeCell ref="A91:G91"/>
    <mergeCell ref="H91:BC91"/>
    <mergeCell ref="BD91:BS91"/>
    <mergeCell ref="BT91:CD91"/>
    <mergeCell ref="CE91:DA91"/>
    <mergeCell ref="A92:CD92"/>
    <mergeCell ref="CE92:DA92"/>
    <mergeCell ref="A88:AO88"/>
    <mergeCell ref="AP88:DA88"/>
    <mergeCell ref="A90:G90"/>
    <mergeCell ref="H90:BC90"/>
    <mergeCell ref="BD90:BS90"/>
    <mergeCell ref="BT90:CD90"/>
    <mergeCell ref="CE90:DA90"/>
    <mergeCell ref="A93:G93"/>
    <mergeCell ref="H93:BC93"/>
    <mergeCell ref="BD93:BS93"/>
    <mergeCell ref="BT93:CD93"/>
    <mergeCell ref="CE93:DA93"/>
    <mergeCell ref="A94:G94"/>
    <mergeCell ref="H94:BC94"/>
    <mergeCell ref="BD94:BS94"/>
    <mergeCell ref="BT94:CD94"/>
    <mergeCell ref="CE94:DA94"/>
    <mergeCell ref="A101:G101"/>
    <mergeCell ref="H101:BC101"/>
    <mergeCell ref="BD101:BS101"/>
    <mergeCell ref="BT101:CD101"/>
    <mergeCell ref="CE101:DA101"/>
    <mergeCell ref="A102:CD102"/>
    <mergeCell ref="CE102:DA102"/>
    <mergeCell ref="X96:DA96"/>
    <mergeCell ref="A98:AO98"/>
    <mergeCell ref="AP98:DA98"/>
    <mergeCell ref="A100:G100"/>
    <mergeCell ref="H100:BC100"/>
    <mergeCell ref="BD100:BS100"/>
    <mergeCell ref="BT100:CD100"/>
    <mergeCell ref="CE100:DA100"/>
    <mergeCell ref="X106:DA106"/>
    <mergeCell ref="A109:G109"/>
    <mergeCell ref="H109:BC109"/>
    <mergeCell ref="BD109:BS109"/>
    <mergeCell ref="BT109:CD109"/>
    <mergeCell ref="CE109:DA109"/>
    <mergeCell ref="A103:G103"/>
    <mergeCell ref="H103:BC103"/>
    <mergeCell ref="BD103:BS103"/>
    <mergeCell ref="BT103:CD103"/>
    <mergeCell ref="CE103:DA103"/>
    <mergeCell ref="A104:G104"/>
    <mergeCell ref="H104:BC104"/>
    <mergeCell ref="BD104:BS104"/>
    <mergeCell ref="BT104:CD104"/>
    <mergeCell ref="CE104:DA104"/>
    <mergeCell ref="A110:G110"/>
    <mergeCell ref="H110:BC110"/>
    <mergeCell ref="BD110:BS110"/>
    <mergeCell ref="BT110:CD110"/>
    <mergeCell ref="CE110:DA110"/>
    <mergeCell ref="A111:G111"/>
    <mergeCell ref="H111:BC111"/>
    <mergeCell ref="BD111:BS111"/>
    <mergeCell ref="BT111:CD111"/>
    <mergeCell ref="CE111:DA111"/>
    <mergeCell ref="A112:G112"/>
    <mergeCell ref="H112:BC112"/>
    <mergeCell ref="BD112:BS112"/>
    <mergeCell ref="BT112:CD112"/>
    <mergeCell ref="CE112:DA112"/>
    <mergeCell ref="A113:G113"/>
    <mergeCell ref="H113:BC113"/>
    <mergeCell ref="BD113:BS113"/>
    <mergeCell ref="BT113:CD113"/>
    <mergeCell ref="CE113:DA113"/>
    <mergeCell ref="A114:G114"/>
    <mergeCell ref="H114:BC114"/>
    <mergeCell ref="BD114:BS114"/>
    <mergeCell ref="BT114:CD114"/>
    <mergeCell ref="CE114:DA114"/>
    <mergeCell ref="A115:G115"/>
    <mergeCell ref="H115:BC115"/>
    <mergeCell ref="BD115:BS115"/>
    <mergeCell ref="BT115:CD115"/>
    <mergeCell ref="CE115:DA115"/>
    <mergeCell ref="A116:G116"/>
    <mergeCell ref="H116:BC116"/>
    <mergeCell ref="BD116:BS116"/>
    <mergeCell ref="BT116:CD116"/>
    <mergeCell ref="CE116:DA116"/>
    <mergeCell ref="A117:G117"/>
    <mergeCell ref="H117:BC117"/>
    <mergeCell ref="BD117:BS117"/>
    <mergeCell ref="BT117:CD117"/>
    <mergeCell ref="CE117:DA117"/>
    <mergeCell ref="A118:G118"/>
    <mergeCell ref="H118:BC118"/>
    <mergeCell ref="BD118:BS118"/>
    <mergeCell ref="BT118:CD118"/>
    <mergeCell ref="CE118:DA118"/>
    <mergeCell ref="A119:G119"/>
    <mergeCell ref="H119:BC119"/>
    <mergeCell ref="BD119:BS119"/>
    <mergeCell ref="BT119:CD119"/>
    <mergeCell ref="CE119:DA119"/>
    <mergeCell ref="X123:DA123"/>
    <mergeCell ref="A126:G126"/>
    <mergeCell ref="H126:BC126"/>
    <mergeCell ref="BD126:BS126"/>
    <mergeCell ref="BT126:CD126"/>
    <mergeCell ref="CE126:DA126"/>
    <mergeCell ref="A120:G120"/>
    <mergeCell ref="H120:BC120"/>
    <mergeCell ref="BD120:BS120"/>
    <mergeCell ref="BT120:CD120"/>
    <mergeCell ref="CE120:DA120"/>
    <mergeCell ref="A121:G121"/>
    <mergeCell ref="H121:BC121"/>
    <mergeCell ref="BD121:BS121"/>
    <mergeCell ref="BT121:CD121"/>
    <mergeCell ref="CE121:DA121"/>
    <mergeCell ref="A127:G127"/>
    <mergeCell ref="H127:BC127"/>
    <mergeCell ref="BD127:BS127"/>
    <mergeCell ref="BT127:CD127"/>
    <mergeCell ref="CE127:DA127"/>
    <mergeCell ref="A128:G128"/>
    <mergeCell ref="H128:BC128"/>
    <mergeCell ref="BD128:BS128"/>
    <mergeCell ref="BT128:CD128"/>
    <mergeCell ref="CE128:DA128"/>
    <mergeCell ref="X132:DA132"/>
    <mergeCell ref="A135:G135"/>
    <mergeCell ref="H135:BC135"/>
    <mergeCell ref="BD135:BS135"/>
    <mergeCell ref="BT135:CI135"/>
    <mergeCell ref="CJ135:DA135"/>
    <mergeCell ref="A129:G129"/>
    <mergeCell ref="H129:BC129"/>
    <mergeCell ref="BD129:BS129"/>
    <mergeCell ref="BT129:CD129"/>
    <mergeCell ref="CE129:DA129"/>
    <mergeCell ref="A130:DA130"/>
    <mergeCell ref="A136:G136"/>
    <mergeCell ref="H136:BC136"/>
    <mergeCell ref="BD136:BS136"/>
    <mergeCell ref="BT136:CI136"/>
    <mergeCell ref="CJ136:DA136"/>
    <mergeCell ref="A137:G137"/>
    <mergeCell ref="H137:BC137"/>
    <mergeCell ref="BD137:BS137"/>
    <mergeCell ref="BT137:CI137"/>
    <mergeCell ref="CJ137:DA137"/>
    <mergeCell ref="X142:DA142"/>
    <mergeCell ref="A145:DA145"/>
    <mergeCell ref="A147:G147"/>
    <mergeCell ref="H147:AO147"/>
    <mergeCell ref="AP147:BE147"/>
    <mergeCell ref="BF147:BU147"/>
    <mergeCell ref="BV147:CK147"/>
    <mergeCell ref="CL147:DA147"/>
    <mergeCell ref="A138:G138"/>
    <mergeCell ref="H138:BC138"/>
    <mergeCell ref="BD138:BS138"/>
    <mergeCell ref="BT138:CI138"/>
    <mergeCell ref="CJ138:DA138"/>
    <mergeCell ref="A140:DA140"/>
    <mergeCell ref="A149:G149"/>
    <mergeCell ref="H149:AO149"/>
    <mergeCell ref="AP149:BE149"/>
    <mergeCell ref="BF149:BU149"/>
    <mergeCell ref="BV149:CK149"/>
    <mergeCell ref="CL149:DA149"/>
    <mergeCell ref="A148:G148"/>
    <mergeCell ref="H148:AO148"/>
    <mergeCell ref="AP148:BE148"/>
    <mergeCell ref="BF148:BU148"/>
    <mergeCell ref="BV148:CK148"/>
    <mergeCell ref="CL148:DA148"/>
    <mergeCell ref="A151:G151"/>
    <mergeCell ref="H151:AO151"/>
    <mergeCell ref="AP151:BE151"/>
    <mergeCell ref="BF151:BU151"/>
    <mergeCell ref="BV151:CK151"/>
    <mergeCell ref="CL151:DA151"/>
    <mergeCell ref="A150:G150"/>
    <mergeCell ref="H150:AO150"/>
    <mergeCell ref="AP150:BE150"/>
    <mergeCell ref="BF150:BU150"/>
    <mergeCell ref="BV150:CK150"/>
    <mergeCell ref="CL150:DA150"/>
    <mergeCell ref="A153:G153"/>
    <mergeCell ref="H153:AO153"/>
    <mergeCell ref="AP153:BE153"/>
    <mergeCell ref="BF153:BU153"/>
    <mergeCell ref="BV153:CK153"/>
    <mergeCell ref="CL153:DA153"/>
    <mergeCell ref="A152:G152"/>
    <mergeCell ref="H152:AO152"/>
    <mergeCell ref="AP152:BE152"/>
    <mergeCell ref="BF152:BU152"/>
    <mergeCell ref="BV152:CK152"/>
    <mergeCell ref="CL152:DA152"/>
    <mergeCell ref="A156:DA156"/>
    <mergeCell ref="A158:G158"/>
    <mergeCell ref="H158:BC158"/>
    <mergeCell ref="BD158:BS158"/>
    <mergeCell ref="BT158:CI158"/>
    <mergeCell ref="CJ158:DA158"/>
    <mergeCell ref="A154:G154"/>
    <mergeCell ref="H154:AO154"/>
    <mergeCell ref="AP154:BE154"/>
    <mergeCell ref="BF154:BU154"/>
    <mergeCell ref="BV154:CK154"/>
    <mergeCell ref="CL154:DA154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65:G165"/>
    <mergeCell ref="H165:AO165"/>
    <mergeCell ref="AP165:BE165"/>
    <mergeCell ref="BF165:BU165"/>
    <mergeCell ref="BV165:CK165"/>
    <mergeCell ref="CL165:DA165"/>
    <mergeCell ref="A161:G161"/>
    <mergeCell ref="H161:BC161"/>
    <mergeCell ref="BD161:BS161"/>
    <mergeCell ref="BT161:CI161"/>
    <mergeCell ref="CJ161:DA161"/>
    <mergeCell ref="A163:DA163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9:G169"/>
    <mergeCell ref="H169:AO169"/>
    <mergeCell ref="AP169:BE169"/>
    <mergeCell ref="BF169:BU169"/>
    <mergeCell ref="BV169:CK169"/>
    <mergeCell ref="CL169:DA169"/>
    <mergeCell ref="A168:G168"/>
    <mergeCell ref="H168:AO168"/>
    <mergeCell ref="AP168:BE168"/>
    <mergeCell ref="BF168:BU168"/>
    <mergeCell ref="BV168:CK168"/>
    <mergeCell ref="CL168:DA168"/>
    <mergeCell ref="A171:G171"/>
    <mergeCell ref="H171:AO171"/>
    <mergeCell ref="AP171:BE171"/>
    <mergeCell ref="BF171:BU171"/>
    <mergeCell ref="BV171:CK171"/>
    <mergeCell ref="CL171:DA171"/>
    <mergeCell ref="A170:G170"/>
    <mergeCell ref="H170:AO170"/>
    <mergeCell ref="AP170:BE170"/>
    <mergeCell ref="BF170:BU170"/>
    <mergeCell ref="BV170:CK170"/>
    <mergeCell ref="CL170:DA170"/>
    <mergeCell ref="A173:G173"/>
    <mergeCell ref="H173:AO173"/>
    <mergeCell ref="AP173:BE173"/>
    <mergeCell ref="BF173:BU173"/>
    <mergeCell ref="BV173:CK173"/>
    <mergeCell ref="CL173:DA173"/>
    <mergeCell ref="A172:G172"/>
    <mergeCell ref="H172:AO172"/>
    <mergeCell ref="AP172:BE172"/>
    <mergeCell ref="BF172:BU172"/>
    <mergeCell ref="BV172:CK172"/>
    <mergeCell ref="CL172:DA172"/>
    <mergeCell ref="A175:G175"/>
    <mergeCell ref="H175:AO175"/>
    <mergeCell ref="AP175:BE175"/>
    <mergeCell ref="BF175:BU175"/>
    <mergeCell ref="BV175:CK175"/>
    <mergeCell ref="CL175:DA175"/>
    <mergeCell ref="A174:G174"/>
    <mergeCell ref="H174:AO174"/>
    <mergeCell ref="AP174:BE174"/>
    <mergeCell ref="BF174:BU174"/>
    <mergeCell ref="BV174:CK174"/>
    <mergeCell ref="CL174:DA174"/>
    <mergeCell ref="A177:G177"/>
    <mergeCell ref="H177:AO177"/>
    <mergeCell ref="AP177:BE177"/>
    <mergeCell ref="BF177:BU177"/>
    <mergeCell ref="BV177:CK177"/>
    <mergeCell ref="CL177:DA177"/>
    <mergeCell ref="A176:G176"/>
    <mergeCell ref="H176:AO176"/>
    <mergeCell ref="AP176:BE176"/>
    <mergeCell ref="BF176:BU176"/>
    <mergeCell ref="BV176:CK176"/>
    <mergeCell ref="CL176:DA176"/>
    <mergeCell ref="A179:G179"/>
    <mergeCell ref="H179:AO179"/>
    <mergeCell ref="AP179:BE179"/>
    <mergeCell ref="BF179:BU179"/>
    <mergeCell ref="BV179:CK179"/>
    <mergeCell ref="CL179:DA179"/>
    <mergeCell ref="A178:G178"/>
    <mergeCell ref="H178:AO178"/>
    <mergeCell ref="AP178:BE178"/>
    <mergeCell ref="BF178:BU178"/>
    <mergeCell ref="BV178:CK178"/>
    <mergeCell ref="CL178:DA178"/>
    <mergeCell ref="A181:G181"/>
    <mergeCell ref="H181:AO181"/>
    <mergeCell ref="AP181:BE181"/>
    <mergeCell ref="BF181:BU181"/>
    <mergeCell ref="BV181:CK181"/>
    <mergeCell ref="CL181:DA181"/>
    <mergeCell ref="A180:G180"/>
    <mergeCell ref="H180:AO180"/>
    <mergeCell ref="AP180:BE180"/>
    <mergeCell ref="BF180:BU180"/>
    <mergeCell ref="BV180:CK180"/>
    <mergeCell ref="CL180:DA180"/>
    <mergeCell ref="A183:G183"/>
    <mergeCell ref="H183:AO183"/>
    <mergeCell ref="AP183:BE183"/>
    <mergeCell ref="BF183:BU183"/>
    <mergeCell ref="BV183:CK183"/>
    <mergeCell ref="CL183:DA183"/>
    <mergeCell ref="A182:G182"/>
    <mergeCell ref="H182:AO182"/>
    <mergeCell ref="AP182:BE182"/>
    <mergeCell ref="BF182:BU182"/>
    <mergeCell ref="BV182:CK182"/>
    <mergeCell ref="CL182:DA182"/>
    <mergeCell ref="A185:G185"/>
    <mergeCell ref="H185:AO185"/>
    <mergeCell ref="AP185:BE185"/>
    <mergeCell ref="BF185:BU185"/>
    <mergeCell ref="BV185:CK185"/>
    <mergeCell ref="CL185:DA185"/>
    <mergeCell ref="A184:G184"/>
    <mergeCell ref="H184:AO184"/>
    <mergeCell ref="AP184:BE184"/>
    <mergeCell ref="BF184:BU184"/>
    <mergeCell ref="BV184:CK184"/>
    <mergeCell ref="CL184:DA184"/>
    <mergeCell ref="A187:G187"/>
    <mergeCell ref="H187:AO187"/>
    <mergeCell ref="AP187:BE187"/>
    <mergeCell ref="BF187:BU187"/>
    <mergeCell ref="BV187:CK187"/>
    <mergeCell ref="CL187:DA187"/>
    <mergeCell ref="A186:G186"/>
    <mergeCell ref="H186:AO186"/>
    <mergeCell ref="AP186:BE186"/>
    <mergeCell ref="BF186:BU186"/>
    <mergeCell ref="BV186:CK186"/>
    <mergeCell ref="CL186:DA186"/>
    <mergeCell ref="A189:G189"/>
    <mergeCell ref="H189:AO189"/>
    <mergeCell ref="AP189:BE189"/>
    <mergeCell ref="BF189:BU189"/>
    <mergeCell ref="BV189:CK189"/>
    <mergeCell ref="CL189:DA189"/>
    <mergeCell ref="A188:G188"/>
    <mergeCell ref="H188:AO188"/>
    <mergeCell ref="AP188:BE188"/>
    <mergeCell ref="BF188:BU188"/>
    <mergeCell ref="BV188:CK188"/>
    <mergeCell ref="CL188:DA188"/>
    <mergeCell ref="A192:DA192"/>
    <mergeCell ref="A194:G194"/>
    <mergeCell ref="H194:BC194"/>
    <mergeCell ref="BD194:BS194"/>
    <mergeCell ref="BT194:CI194"/>
    <mergeCell ref="CJ194:DA194"/>
    <mergeCell ref="A190:G190"/>
    <mergeCell ref="H190:AO190"/>
    <mergeCell ref="AP190:BE190"/>
    <mergeCell ref="BF190:BU190"/>
    <mergeCell ref="BV190:CK190"/>
    <mergeCell ref="CL190:DA190"/>
    <mergeCell ref="A197:G197"/>
    <mergeCell ref="H197:BC197"/>
    <mergeCell ref="BD197:BS197"/>
    <mergeCell ref="BT197:CI197"/>
    <mergeCell ref="CJ197:DA197"/>
    <mergeCell ref="A199:DA199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201:G201"/>
    <mergeCell ref="H201:BC201"/>
    <mergeCell ref="BD201:BS201"/>
    <mergeCell ref="BT201:CI201"/>
    <mergeCell ref="CJ201:DA201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21:G221"/>
    <mergeCell ref="H221:BS221"/>
    <mergeCell ref="BT221:CI221"/>
    <mergeCell ref="CJ221:DA221"/>
    <mergeCell ref="A222:G222"/>
    <mergeCell ref="H222:BS222"/>
    <mergeCell ref="BT222:CI222"/>
    <mergeCell ref="CJ222:DA222"/>
    <mergeCell ref="A217:G217"/>
    <mergeCell ref="H217:BC217"/>
    <mergeCell ref="BD217:BS217"/>
    <mergeCell ref="BT217:CI217"/>
    <mergeCell ref="CJ217:DA217"/>
    <mergeCell ref="A219:DA219"/>
    <mergeCell ref="A225:G225"/>
    <mergeCell ref="H225:BS225"/>
    <mergeCell ref="BT225:CI225"/>
    <mergeCell ref="CJ225:DA225"/>
    <mergeCell ref="A226:G226"/>
    <mergeCell ref="H226:BS226"/>
    <mergeCell ref="BT226:CI226"/>
    <mergeCell ref="CJ226:DA226"/>
    <mergeCell ref="A223:G223"/>
    <mergeCell ref="H223:BS223"/>
    <mergeCell ref="BT223:CI223"/>
    <mergeCell ref="CJ223:DA223"/>
    <mergeCell ref="A224:G224"/>
    <mergeCell ref="H224:BS224"/>
    <mergeCell ref="BT224:CI224"/>
    <mergeCell ref="CJ224:DA224"/>
    <mergeCell ref="A229:G229"/>
    <mergeCell ref="H229:BS229"/>
    <mergeCell ref="BT229:CI229"/>
    <mergeCell ref="CJ229:DA229"/>
    <mergeCell ref="A230:G230"/>
    <mergeCell ref="H230:BS230"/>
    <mergeCell ref="BT230:CI230"/>
    <mergeCell ref="CJ230:DA230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31:G231"/>
    <mergeCell ref="H231:BS231"/>
    <mergeCell ref="BT231:CI231"/>
    <mergeCell ref="CJ231:DA231"/>
    <mergeCell ref="A232:G232"/>
    <mergeCell ref="H232:BS232"/>
    <mergeCell ref="BT232:CI232"/>
    <mergeCell ref="CJ232:DA232"/>
    <mergeCell ref="A237:G237"/>
    <mergeCell ref="H237:BS237"/>
    <mergeCell ref="BT237:CI237"/>
    <mergeCell ref="CJ237:DA237"/>
    <mergeCell ref="A238:G238"/>
    <mergeCell ref="H238:BS238"/>
    <mergeCell ref="BT238:CI238"/>
    <mergeCell ref="CJ238:DA238"/>
    <mergeCell ref="A236:G236"/>
    <mergeCell ref="H236:BS236"/>
    <mergeCell ref="BT236:CI236"/>
    <mergeCell ref="CJ236:DA236"/>
    <mergeCell ref="A245:DA245"/>
    <mergeCell ref="A247:G247"/>
    <mergeCell ref="H247:BC247"/>
    <mergeCell ref="BD247:BS247"/>
    <mergeCell ref="BT247:CI247"/>
    <mergeCell ref="CJ247:DA247"/>
    <mergeCell ref="A242:G242"/>
    <mergeCell ref="H242:BS242"/>
    <mergeCell ref="BT242:CI242"/>
    <mergeCell ref="CJ242:DA242"/>
    <mergeCell ref="A243:G243"/>
    <mergeCell ref="H243:BS243"/>
    <mergeCell ref="BT243:CI243"/>
    <mergeCell ref="CJ243:DA243"/>
    <mergeCell ref="A248:G248"/>
    <mergeCell ref="H248:BC248"/>
    <mergeCell ref="BD248:BS248"/>
    <mergeCell ref="BT248:CI248"/>
    <mergeCell ref="CJ248:DA248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2"/>
    <mergeCell ref="H252:BC252"/>
    <mergeCell ref="BD252:BS252"/>
    <mergeCell ref="BT252:CI252"/>
    <mergeCell ref="CJ252:DA252"/>
    <mergeCell ref="A253:G253"/>
    <mergeCell ref="H253:BC253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5:G255"/>
    <mergeCell ref="H255:BC255"/>
    <mergeCell ref="BD255:BS255"/>
    <mergeCell ref="BT255:CI255"/>
    <mergeCell ref="CJ255:DA255"/>
    <mergeCell ref="A258:G258"/>
    <mergeCell ref="H258:BC258"/>
    <mergeCell ref="BD258:BS258"/>
    <mergeCell ref="BT258:CI258"/>
    <mergeCell ref="CJ258:DA258"/>
    <mergeCell ref="A260:DA260"/>
    <mergeCell ref="A256:G256"/>
    <mergeCell ref="H256:BC256"/>
    <mergeCell ref="BD256:BS256"/>
    <mergeCell ref="BT256:CI256"/>
    <mergeCell ref="CJ256:DA256"/>
    <mergeCell ref="A257:G257"/>
    <mergeCell ref="H257:BC257"/>
    <mergeCell ref="BD257:BS257"/>
    <mergeCell ref="BT257:CI257"/>
    <mergeCell ref="CJ257:DA257"/>
    <mergeCell ref="H265:BC265"/>
    <mergeCell ref="BD265:BS265"/>
    <mergeCell ref="BT265:CI265"/>
    <mergeCell ref="CJ265:DA265"/>
    <mergeCell ref="A262:G262"/>
    <mergeCell ref="H262:BC262"/>
    <mergeCell ref="BD262:BS262"/>
    <mergeCell ref="BT262:CI262"/>
    <mergeCell ref="CJ262:DA262"/>
    <mergeCell ref="A263:G263"/>
    <mergeCell ref="H263:BC263"/>
    <mergeCell ref="BD263:BS263"/>
    <mergeCell ref="BT263:CI263"/>
    <mergeCell ref="CJ263:DA263"/>
    <mergeCell ref="CJ241:DA241"/>
    <mergeCell ref="CJ270:DA270"/>
    <mergeCell ref="CJ268:DA268"/>
    <mergeCell ref="A269:G269"/>
    <mergeCell ref="H269:BC269"/>
    <mergeCell ref="BD269:BS269"/>
    <mergeCell ref="BT269:CI269"/>
    <mergeCell ref="CJ269:DA269"/>
    <mergeCell ref="A266:G266"/>
    <mergeCell ref="H266:BC266"/>
    <mergeCell ref="BD266:BS266"/>
    <mergeCell ref="BT266:CI266"/>
    <mergeCell ref="CJ266:DA266"/>
    <mergeCell ref="A267:G267"/>
    <mergeCell ref="H267:BC267"/>
    <mergeCell ref="BD267:BS267"/>
    <mergeCell ref="BT267:CI267"/>
    <mergeCell ref="CJ267:DA267"/>
    <mergeCell ref="A264:G264"/>
    <mergeCell ref="H264:BC264"/>
    <mergeCell ref="BD264:BS264"/>
    <mergeCell ref="BT264:CI264"/>
    <mergeCell ref="CJ264:DA264"/>
    <mergeCell ref="A265:G265"/>
    <mergeCell ref="A274:G274"/>
    <mergeCell ref="H274:BC274"/>
    <mergeCell ref="BD274:BS274"/>
    <mergeCell ref="BT274:CI274"/>
    <mergeCell ref="CJ274:DA274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CK280:DA280"/>
    <mergeCell ref="A276:G276"/>
    <mergeCell ref="H276:BC276"/>
    <mergeCell ref="BD276:BS276"/>
    <mergeCell ref="BT276:CI276"/>
    <mergeCell ref="CJ276:DA276"/>
    <mergeCell ref="A275:G275"/>
    <mergeCell ref="H275:BC275"/>
    <mergeCell ref="BD275:BS275"/>
    <mergeCell ref="BT275:CI275"/>
    <mergeCell ref="CJ275:DA275"/>
    <mergeCell ref="A239:G239"/>
    <mergeCell ref="H239:BS239"/>
    <mergeCell ref="BT239:CI239"/>
    <mergeCell ref="CJ239:DA239"/>
    <mergeCell ref="A240:G240"/>
    <mergeCell ref="H240:BS240"/>
    <mergeCell ref="BT240:CI240"/>
    <mergeCell ref="CJ240:DA240"/>
    <mergeCell ref="A271:G271"/>
    <mergeCell ref="H271:BC271"/>
    <mergeCell ref="BD271:BS271"/>
    <mergeCell ref="BT271:CI271"/>
    <mergeCell ref="CJ271:DA271"/>
    <mergeCell ref="A268:G268"/>
    <mergeCell ref="H268:BC268"/>
    <mergeCell ref="BD268:BS268"/>
    <mergeCell ref="BT268:CI268"/>
    <mergeCell ref="A241:G241"/>
    <mergeCell ref="A270:G270"/>
    <mergeCell ref="H270:BC270"/>
    <mergeCell ref="BD270:BS270"/>
    <mergeCell ref="BT270:CI270"/>
    <mergeCell ref="H241:BS241"/>
    <mergeCell ref="BT241:CI241"/>
  </mergeCells>
  <pageMargins left="0.59055118110236227" right="0.51181102362204722" top="0.78740157480314965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O44"/>
  <sheetViews>
    <sheetView tabSelected="1" view="pageBreakPreview" topLeftCell="A13" zoomScaleSheetLayoutView="100" workbookViewId="0">
      <selection activeCell="BT20" sqref="BT20:DA20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3.140625" style="106" customWidth="1"/>
    <col min="25" max="39" width="0.85546875" style="106"/>
    <col min="40" max="40" width="4.42578125" style="106" customWidth="1"/>
    <col min="41" max="86" width="0.85546875" style="106"/>
    <col min="87" max="87" width="3.7109375" style="106" bestFit="1" customWidth="1"/>
    <col min="88" max="135" width="0.85546875" style="106"/>
    <col min="136" max="136" width="2" style="106" bestFit="1" customWidth="1"/>
    <col min="137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6" ht="20.25" customHeight="1"/>
    <row r="2" spans="1:146" ht="22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CI2" s="303" t="s">
        <v>490</v>
      </c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</row>
    <row r="3" spans="1:146" s="108" customFormat="1" ht="15.75">
      <c r="A3" s="134" t="s">
        <v>434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8"/>
    </row>
    <row r="4" spans="1:146" ht="12.75" customHeight="1">
      <c r="O4" s="304" t="s">
        <v>542</v>
      </c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6"/>
    </row>
    <row r="5" spans="1:146" s="108" customFormat="1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8"/>
    </row>
    <row r="6" spans="1:146" s="151" customFormat="1" ht="15">
      <c r="A6" s="244" t="s">
        <v>327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80" t="s">
        <v>576</v>
      </c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</row>
    <row r="7" spans="1:146" s="151" customFormat="1" ht="19.5" customHeight="1">
      <c r="A7" s="305" t="s">
        <v>491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</row>
    <row r="8" spans="1:146" s="151" customFormat="1" ht="15">
      <c r="A8" s="143" t="s">
        <v>494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144"/>
      <c r="Z8" s="144"/>
      <c r="AA8" s="144"/>
      <c r="AB8" s="144"/>
      <c r="AC8" s="144"/>
      <c r="AD8" s="144"/>
      <c r="AE8" s="301" t="s">
        <v>495</v>
      </c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</row>
    <row r="9" spans="1:146" s="109" customFormat="1" ht="10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</row>
    <row r="10" spans="1:146" s="153" customFormat="1" ht="45" customHeight="1">
      <c r="A10" s="291" t="s">
        <v>329</v>
      </c>
      <c r="B10" s="292"/>
      <c r="C10" s="292"/>
      <c r="D10" s="292"/>
      <c r="E10" s="292"/>
      <c r="F10" s="293"/>
      <c r="G10" s="291" t="s">
        <v>492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91" t="s">
        <v>493</v>
      </c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3"/>
      <c r="BD10" s="291" t="s">
        <v>426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3"/>
      <c r="BT10" s="294" t="s">
        <v>341</v>
      </c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6"/>
    </row>
    <row r="11" spans="1:146" s="114" customFormat="1">
      <c r="A11" s="297">
        <v>1</v>
      </c>
      <c r="B11" s="297"/>
      <c r="C11" s="297"/>
      <c r="D11" s="297"/>
      <c r="E11" s="297"/>
      <c r="F11" s="297"/>
      <c r="G11" s="297">
        <v>2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>
        <v>3</v>
      </c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>
        <v>4</v>
      </c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8">
        <v>5</v>
      </c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300"/>
    </row>
    <row r="12" spans="1:146" s="115" customFormat="1" ht="63" customHeight="1">
      <c r="A12" s="281" t="s">
        <v>141</v>
      </c>
      <c r="B12" s="281"/>
      <c r="C12" s="281"/>
      <c r="D12" s="281"/>
      <c r="E12" s="281"/>
      <c r="F12" s="281"/>
      <c r="G12" s="346" t="s">
        <v>563</v>
      </c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8"/>
      <c r="AE12" s="283" t="s">
        <v>279</v>
      </c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>
        <v>1</v>
      </c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4">
        <v>9745700</v>
      </c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6"/>
    </row>
    <row r="13" spans="1:146" s="115" customFormat="1" ht="15" customHeight="1">
      <c r="A13" s="281"/>
      <c r="B13" s="281"/>
      <c r="C13" s="281"/>
      <c r="D13" s="281"/>
      <c r="E13" s="281"/>
      <c r="F13" s="281"/>
      <c r="G13" s="287" t="s">
        <v>336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3" t="s">
        <v>293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293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4">
        <f>SUM(BT12)</f>
        <v>9745700</v>
      </c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46" s="115" customFormat="1" ht="15" customHeight="1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33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pans="1:146" s="151" customFormat="1" ht="15">
      <c r="A15" s="143" t="s">
        <v>494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/>
      <c r="Y15" s="144"/>
      <c r="Z15" s="144"/>
      <c r="AA15" s="144"/>
      <c r="AB15" s="144"/>
      <c r="AC15" s="144"/>
      <c r="AD15" s="144"/>
      <c r="AE15" s="301" t="s">
        <v>496</v>
      </c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</row>
    <row r="16" spans="1:146" s="109" customFormat="1" ht="10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</row>
    <row r="17" spans="1:145" s="153" customFormat="1" ht="45" customHeight="1">
      <c r="A17" s="291" t="s">
        <v>329</v>
      </c>
      <c r="B17" s="292"/>
      <c r="C17" s="292"/>
      <c r="D17" s="292"/>
      <c r="E17" s="292"/>
      <c r="F17" s="293"/>
      <c r="G17" s="291" t="s">
        <v>492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3"/>
      <c r="AE17" s="291" t="s">
        <v>493</v>
      </c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3"/>
      <c r="BD17" s="291" t="s">
        <v>426</v>
      </c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3"/>
      <c r="BT17" s="294" t="s">
        <v>341</v>
      </c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6"/>
    </row>
    <row r="18" spans="1:145" s="114" customFormat="1">
      <c r="A18" s="297">
        <v>1</v>
      </c>
      <c r="B18" s="297"/>
      <c r="C18" s="297"/>
      <c r="D18" s="297"/>
      <c r="E18" s="297"/>
      <c r="F18" s="297"/>
      <c r="G18" s="297">
        <v>2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>
        <v>3</v>
      </c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>
        <v>4</v>
      </c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8">
        <v>5</v>
      </c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0"/>
    </row>
    <row r="19" spans="1:145" s="115" customFormat="1" ht="15" customHeight="1">
      <c r="A19" s="281" t="s">
        <v>141</v>
      </c>
      <c r="B19" s="281"/>
      <c r="C19" s="281"/>
      <c r="D19" s="281"/>
      <c r="E19" s="281"/>
      <c r="F19" s="281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6"/>
    </row>
    <row r="20" spans="1:145" s="115" customFormat="1" ht="15" customHeight="1">
      <c r="A20" s="281"/>
      <c r="B20" s="281"/>
      <c r="C20" s="281"/>
      <c r="D20" s="281"/>
      <c r="E20" s="281"/>
      <c r="F20" s="281"/>
      <c r="G20" s="287" t="s">
        <v>336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8"/>
      <c r="AE20" s="283" t="s">
        <v>293</v>
      </c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 t="s">
        <v>293</v>
      </c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4">
        <f>SUM(BT19)</f>
        <v>0</v>
      </c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90"/>
    </row>
    <row r="21" spans="1:145" s="115" customFormat="1" ht="207.75" customHeight="1">
      <c r="A21" s="117"/>
      <c r="B21" s="117"/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33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45" s="109" customFormat="1" ht="15">
      <c r="A22" s="223" t="s">
        <v>433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</row>
    <row r="23" spans="1:145" ht="6" customHeight="1"/>
    <row r="24" spans="1:145" s="151" customFormat="1" ht="15">
      <c r="A24" s="151" t="s">
        <v>326</v>
      </c>
      <c r="X24" s="239" t="s">
        <v>528</v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</row>
    <row r="25" spans="1:145" s="151" customFormat="1" ht="24" customHeight="1"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1:145" s="151" customFormat="1" ht="15">
      <c r="A26" s="244" t="s">
        <v>327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80" t="s">
        <v>576</v>
      </c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</row>
    <row r="27" spans="1:145" ht="9.75" customHeight="1"/>
    <row r="28" spans="1:145" s="109" customFormat="1" ht="15">
      <c r="A28" s="223" t="s">
        <v>328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</row>
    <row r="29" spans="1:145" ht="10.5" customHeight="1"/>
    <row r="30" spans="1:145" s="153" customFormat="1" ht="13.5" customHeight="1">
      <c r="A30" s="201" t="s">
        <v>329</v>
      </c>
      <c r="B30" s="202"/>
      <c r="C30" s="202"/>
      <c r="D30" s="202"/>
      <c r="E30" s="202"/>
      <c r="F30" s="203"/>
      <c r="G30" s="201" t="s">
        <v>330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Y30" s="201" t="s">
        <v>497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3"/>
      <c r="AO30" s="234" t="s">
        <v>430</v>
      </c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6"/>
      <c r="CR30" s="201" t="s">
        <v>331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 t="s">
        <v>431</v>
      </c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 t="s">
        <v>432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3"/>
    </row>
    <row r="31" spans="1:145" s="153" customFormat="1" ht="13.5" customHeight="1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5"/>
      <c r="Y31" s="273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5"/>
      <c r="AO31" s="234" t="s">
        <v>332</v>
      </c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73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5"/>
      <c r="DH31" s="273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273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5"/>
    </row>
    <row r="32" spans="1:145" s="153" customFormat="1" ht="39.75" customHeight="1">
      <c r="A32" s="276"/>
      <c r="B32" s="277"/>
      <c r="C32" s="277"/>
      <c r="D32" s="277"/>
      <c r="E32" s="277"/>
      <c r="F32" s="278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8"/>
      <c r="Y32" s="276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8"/>
      <c r="AO32" s="279" t="s">
        <v>333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 t="s">
        <v>334</v>
      </c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 t="s">
        <v>335</v>
      </c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6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8"/>
      <c r="DH32" s="276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276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8"/>
    </row>
    <row r="33" spans="1:171" s="114" customFormat="1">
      <c r="A33" s="204">
        <v>1</v>
      </c>
      <c r="B33" s="204"/>
      <c r="C33" s="204"/>
      <c r="D33" s="204"/>
      <c r="E33" s="204"/>
      <c r="F33" s="204"/>
      <c r="G33" s="204">
        <v>2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>
        <v>3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>
        <v>4</v>
      </c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>
        <v>5</v>
      </c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>
        <v>6</v>
      </c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>
        <v>7</v>
      </c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>
        <v>8</v>
      </c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>
        <v>9</v>
      </c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</row>
    <row r="34" spans="1:171" s="115" customFormat="1" ht="15" customHeight="1">
      <c r="A34" s="192" t="s">
        <v>141</v>
      </c>
      <c r="B34" s="192"/>
      <c r="C34" s="192"/>
      <c r="D34" s="192"/>
      <c r="E34" s="192"/>
      <c r="F34" s="192"/>
      <c r="G34" s="193" t="s">
        <v>529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272">
        <v>1</v>
      </c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340">
        <v>36864.239999999998</v>
      </c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40">
        <v>7451.49</v>
      </c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32">
        <f>(AO34+BZ34)*70%</f>
        <v>31021.010999999995</v>
      </c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>
        <f>(SUM(AO34:DG34)*Y34)*12</f>
        <v>904040.89199999999</v>
      </c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>
        <f>DH34/12</f>
        <v>75336.740999999995</v>
      </c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</row>
    <row r="35" spans="1:171" s="115" customFormat="1" ht="26.25" customHeight="1">
      <c r="A35" s="192" t="s">
        <v>116</v>
      </c>
      <c r="B35" s="192"/>
      <c r="C35" s="192"/>
      <c r="D35" s="192"/>
      <c r="E35" s="192"/>
      <c r="F35" s="192"/>
      <c r="G35" s="193" t="s">
        <v>530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72">
        <v>1</v>
      </c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340">
        <v>15290</v>
      </c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40">
        <v>2394.81</v>
      </c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32">
        <f t="shared" ref="CR35:CR37" si="0">(AO35+BZ35)*70%</f>
        <v>12379.367</v>
      </c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>
        <f>(SUM(AO35:DG35)*Y35)*12</f>
        <v>360770.12400000007</v>
      </c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>
        <f t="shared" ref="DY35:DY38" si="1">DH35/12</f>
        <v>30064.177000000007</v>
      </c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</row>
    <row r="36" spans="1:171" s="115" customFormat="1" ht="28.5" customHeight="1">
      <c r="A36" s="192" t="s">
        <v>142</v>
      </c>
      <c r="B36" s="192"/>
      <c r="C36" s="192"/>
      <c r="D36" s="192"/>
      <c r="E36" s="192"/>
      <c r="F36" s="192"/>
      <c r="G36" s="193" t="s">
        <v>531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272">
        <v>9.5</v>
      </c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340">
        <v>21539.625</v>
      </c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40">
        <v>1925</v>
      </c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32">
        <f t="shared" si="0"/>
        <v>16425.237499999999</v>
      </c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>
        <f>(SUM(AO36:DG36)*Y36)*12</f>
        <v>4547444.3250000002</v>
      </c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>
        <f t="shared" si="1"/>
        <v>378953.69375000003</v>
      </c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Q36" s="129"/>
      <c r="ER36" s="129"/>
      <c r="ES36" s="129"/>
      <c r="EU36" s="129"/>
      <c r="EV36" s="129"/>
      <c r="EW36" s="129"/>
      <c r="EX36" s="129"/>
      <c r="EY36" s="129"/>
      <c r="EZ36" s="129"/>
      <c r="FA36" s="129"/>
      <c r="FB36" s="129"/>
    </row>
    <row r="37" spans="1:171" s="115" customFormat="1" ht="42.75" customHeight="1">
      <c r="A37" s="192" t="s">
        <v>117</v>
      </c>
      <c r="B37" s="192"/>
      <c r="C37" s="192"/>
      <c r="D37" s="192"/>
      <c r="E37" s="192"/>
      <c r="F37" s="192"/>
      <c r="G37" s="193" t="s">
        <v>532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272">
        <v>1.4</v>
      </c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340">
        <v>16213.54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40">
        <v>2750</v>
      </c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32">
        <f t="shared" si="0"/>
        <v>13274.477999999999</v>
      </c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>
        <f>(SUM(AO37:DG37)*Y37)*12</f>
        <v>541598.70240000007</v>
      </c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>
        <f t="shared" si="1"/>
        <v>45133.225200000008</v>
      </c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</row>
    <row r="38" spans="1:171" s="115" customFormat="1" ht="63" customHeight="1">
      <c r="A38" s="192" t="s">
        <v>467</v>
      </c>
      <c r="B38" s="192"/>
      <c r="C38" s="192"/>
      <c r="D38" s="192"/>
      <c r="E38" s="192"/>
      <c r="F38" s="192"/>
      <c r="G38" s="193" t="s">
        <v>591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345">
        <v>2.5499999999999998</v>
      </c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0">
        <v>3153.2</v>
      </c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32">
        <v>12372.4</v>
      </c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40">
        <v>1698.9559999999999</v>
      </c>
      <c r="CA38" s="340"/>
      <c r="CB38" s="340"/>
      <c r="CC38" s="340"/>
      <c r="CD38" s="340"/>
      <c r="CE38" s="340"/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32">
        <f t="shared" ref="CR38" si="2">(AO38+BZ38)*70%</f>
        <v>3396.5092</v>
      </c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>
        <f t="shared" ref="DH38" si="3">(SUM(AO38:DG38)*Y38)*12</f>
        <v>631004.59511999984</v>
      </c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>
        <f t="shared" si="1"/>
        <v>52583.716259999987</v>
      </c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</row>
    <row r="39" spans="1:171" s="115" customFormat="1" ht="63" customHeight="1">
      <c r="A39" s="192" t="s">
        <v>522</v>
      </c>
      <c r="B39" s="192"/>
      <c r="C39" s="192"/>
      <c r="D39" s="192"/>
      <c r="E39" s="192"/>
      <c r="F39" s="192"/>
      <c r="G39" s="193" t="s">
        <v>564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>
        <f>(SUM(AO39:DG39)*Y39)*1</f>
        <v>0</v>
      </c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>
        <v>0</v>
      </c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</row>
    <row r="40" spans="1:171" s="115" customFormat="1" ht="53.25" customHeight="1">
      <c r="A40" s="192" t="s">
        <v>523</v>
      </c>
      <c r="B40" s="192"/>
      <c r="C40" s="192"/>
      <c r="D40" s="192"/>
      <c r="E40" s="192"/>
      <c r="F40" s="192"/>
      <c r="G40" s="193" t="s">
        <v>565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40"/>
      <c r="CA40" s="340"/>
      <c r="CB40" s="340"/>
      <c r="CC40" s="340"/>
      <c r="CD40" s="340"/>
      <c r="CE40" s="340"/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>
        <f>(SUM(AO40:DG40)*Y40)*1</f>
        <v>0</v>
      </c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>
        <v>0</v>
      </c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</row>
    <row r="41" spans="1:171" s="115" customFormat="1" ht="48" customHeight="1">
      <c r="A41" s="192" t="s">
        <v>524</v>
      </c>
      <c r="B41" s="192"/>
      <c r="C41" s="192"/>
      <c r="D41" s="192"/>
      <c r="E41" s="192"/>
      <c r="F41" s="192"/>
      <c r="G41" s="193" t="s">
        <v>566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>
        <v>0</v>
      </c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>
        <v>0</v>
      </c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</row>
    <row r="42" spans="1:171" s="115" customFormat="1" ht="15" customHeight="1">
      <c r="A42" s="233" t="s">
        <v>336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2"/>
      <c r="Y42" s="196">
        <f>SUM(Y34:AN38)</f>
        <v>15.45</v>
      </c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332">
        <f>SUM(AO34:BF41)</f>
        <v>93060.604999999996</v>
      </c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>
        <f>SUM(BG34:BY41)</f>
        <v>12372.4</v>
      </c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>
        <f>SUM(BZ34:CQ41)</f>
        <v>16220.255999999999</v>
      </c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>
        <f>SUM(CR34:DG41)</f>
        <v>76496.602700000003</v>
      </c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>
        <f>SUM(DH34:DX41)+1</f>
        <v>6984859.6385199996</v>
      </c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>
        <f>SUM(DY34:EO41)</f>
        <v>582071.55321000004</v>
      </c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</row>
    <row r="43" spans="1:171" s="115" customFormat="1" ht="1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</row>
    <row r="44" spans="1:171">
      <c r="CI44" s="344" t="s">
        <v>567</v>
      </c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/>
      <c r="DI44" s="343">
        <f>SUM(DH34:DX38)</f>
        <v>6984858.6385199996</v>
      </c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80"/>
    </row>
  </sheetData>
  <mergeCells count="155">
    <mergeCell ref="AE8:AZ8"/>
    <mergeCell ref="A10:F10"/>
    <mergeCell ref="G10:AD10"/>
    <mergeCell ref="AE10:BC10"/>
    <mergeCell ref="BD10:BS10"/>
    <mergeCell ref="BT10:DA10"/>
    <mergeCell ref="A2:W2"/>
    <mergeCell ref="CI2:EE2"/>
    <mergeCell ref="O4:DU4"/>
    <mergeCell ref="A6:AN6"/>
    <mergeCell ref="AO6:DX6"/>
    <mergeCell ref="A7:DA7"/>
    <mergeCell ref="A13:F13"/>
    <mergeCell ref="G13:AD13"/>
    <mergeCell ref="AE13:BC13"/>
    <mergeCell ref="BD13:BS13"/>
    <mergeCell ref="BT13:DA13"/>
    <mergeCell ref="AE15:AZ15"/>
    <mergeCell ref="A11:F11"/>
    <mergeCell ref="G11:AD11"/>
    <mergeCell ref="AE11:BC11"/>
    <mergeCell ref="BD11:BS11"/>
    <mergeCell ref="BT11:DA11"/>
    <mergeCell ref="A12:F12"/>
    <mergeCell ref="G12:AD12"/>
    <mergeCell ref="AE12:BC12"/>
    <mergeCell ref="BD12:BS12"/>
    <mergeCell ref="BT12:DA12"/>
    <mergeCell ref="A17:F17"/>
    <mergeCell ref="G17:AD17"/>
    <mergeCell ref="AE17:BC17"/>
    <mergeCell ref="BD17:BS17"/>
    <mergeCell ref="BT17:DA17"/>
    <mergeCell ref="A18:F18"/>
    <mergeCell ref="G18:AD18"/>
    <mergeCell ref="AE18:BC18"/>
    <mergeCell ref="BD18:BS18"/>
    <mergeCell ref="BT18:DA18"/>
    <mergeCell ref="A19:F19"/>
    <mergeCell ref="G19:AD19"/>
    <mergeCell ref="AE19:BC19"/>
    <mergeCell ref="BD19:BS19"/>
    <mergeCell ref="BT19:DA19"/>
    <mergeCell ref="A20:F20"/>
    <mergeCell ref="G20:AD20"/>
    <mergeCell ref="AE20:BC20"/>
    <mergeCell ref="BD20:BS20"/>
    <mergeCell ref="BT20:DA20"/>
    <mergeCell ref="DH30:DX32"/>
    <mergeCell ref="DY30:EO32"/>
    <mergeCell ref="AO31:CQ31"/>
    <mergeCell ref="AO32:BF32"/>
    <mergeCell ref="BG32:BY32"/>
    <mergeCell ref="BZ32:CQ32"/>
    <mergeCell ref="A22:DX22"/>
    <mergeCell ref="X24:DX24"/>
    <mergeCell ref="A26:AN26"/>
    <mergeCell ref="AO26:DX26"/>
    <mergeCell ref="A28:DX28"/>
    <mergeCell ref="A30:F32"/>
    <mergeCell ref="G30:X32"/>
    <mergeCell ref="Y30:AN32"/>
    <mergeCell ref="AO30:CQ30"/>
    <mergeCell ref="CR30:DG32"/>
    <mergeCell ref="CR33:DG33"/>
    <mergeCell ref="DH33:DX33"/>
    <mergeCell ref="DY33:EO33"/>
    <mergeCell ref="A34:F34"/>
    <mergeCell ref="G34:X34"/>
    <mergeCell ref="Y34:AN34"/>
    <mergeCell ref="AO34:BF34"/>
    <mergeCell ref="BG34:BY34"/>
    <mergeCell ref="BZ34:CQ34"/>
    <mergeCell ref="CR34:DG34"/>
    <mergeCell ref="A33:F33"/>
    <mergeCell ref="G33:X33"/>
    <mergeCell ref="Y33:AN33"/>
    <mergeCell ref="AO33:BF33"/>
    <mergeCell ref="BG33:BY33"/>
    <mergeCell ref="BZ33:CQ33"/>
    <mergeCell ref="DH34:DX34"/>
    <mergeCell ref="DY34:EO34"/>
    <mergeCell ref="A35:F35"/>
    <mergeCell ref="G35:X35"/>
    <mergeCell ref="Y35:AN35"/>
    <mergeCell ref="AO35:BF35"/>
    <mergeCell ref="BG35:BY35"/>
    <mergeCell ref="BZ35:CQ35"/>
    <mergeCell ref="CR35:DG35"/>
    <mergeCell ref="DH35:DX35"/>
    <mergeCell ref="DY35:EO35"/>
    <mergeCell ref="A36:F36"/>
    <mergeCell ref="G36:X36"/>
    <mergeCell ref="Y36:AN36"/>
    <mergeCell ref="AO36:BF36"/>
    <mergeCell ref="BG36:BY36"/>
    <mergeCell ref="BZ36:CQ36"/>
    <mergeCell ref="CR36:DG36"/>
    <mergeCell ref="DH36:DX36"/>
    <mergeCell ref="DY36:EO36"/>
    <mergeCell ref="CR37:DG37"/>
    <mergeCell ref="DH37:DX37"/>
    <mergeCell ref="DY37:EO37"/>
    <mergeCell ref="A38:F38"/>
    <mergeCell ref="G38:X38"/>
    <mergeCell ref="Y38:AN38"/>
    <mergeCell ref="AO38:BF38"/>
    <mergeCell ref="BG38:BY38"/>
    <mergeCell ref="BZ38:CQ38"/>
    <mergeCell ref="CR38:DG38"/>
    <mergeCell ref="A37:F37"/>
    <mergeCell ref="G37:X37"/>
    <mergeCell ref="Y37:AN37"/>
    <mergeCell ref="AO37:BF37"/>
    <mergeCell ref="BG37:BY37"/>
    <mergeCell ref="BZ37:CQ37"/>
    <mergeCell ref="DH38:DX38"/>
    <mergeCell ref="DY38:EO38"/>
    <mergeCell ref="A39:F39"/>
    <mergeCell ref="G39:X39"/>
    <mergeCell ref="Y39:AN39"/>
    <mergeCell ref="AO39:BF39"/>
    <mergeCell ref="BG39:BY39"/>
    <mergeCell ref="BZ39:CQ39"/>
    <mergeCell ref="CR39:DG39"/>
    <mergeCell ref="DH39:DX39"/>
    <mergeCell ref="DY39:EO39"/>
    <mergeCell ref="A40:F40"/>
    <mergeCell ref="G40:X40"/>
    <mergeCell ref="Y40:AN40"/>
    <mergeCell ref="AO40:BF40"/>
    <mergeCell ref="BG40:BY40"/>
    <mergeCell ref="BZ40:CQ40"/>
    <mergeCell ref="CR40:DG40"/>
    <mergeCell ref="DH40:DX40"/>
    <mergeCell ref="DY40:EO40"/>
    <mergeCell ref="CR41:DG41"/>
    <mergeCell ref="DH41:DX41"/>
    <mergeCell ref="DY41:EO41"/>
    <mergeCell ref="A41:F41"/>
    <mergeCell ref="G41:X41"/>
    <mergeCell ref="Y41:AN41"/>
    <mergeCell ref="AO41:BF41"/>
    <mergeCell ref="BG41:BY41"/>
    <mergeCell ref="BZ41:CQ41"/>
    <mergeCell ref="A42:X42"/>
    <mergeCell ref="Y42:AN42"/>
    <mergeCell ref="AO42:BF42"/>
    <mergeCell ref="BG42:BY42"/>
    <mergeCell ref="BZ42:CQ42"/>
    <mergeCell ref="CR42:DG42"/>
    <mergeCell ref="DH42:DX42"/>
    <mergeCell ref="DY42:EO42"/>
    <mergeCell ref="DI44:DX44"/>
    <mergeCell ref="CI44:DD44"/>
  </mergeCells>
  <pageMargins left="0.59055118110236227" right="0.51181102362204722" top="0.78740157480314965" bottom="0.39370078740157483" header="0.19685039370078741" footer="0.19685039370078741"/>
  <pageSetup paperSize="9" scale="86" fitToHeight="2" orientation="landscape" r:id="rId1"/>
  <headerFooter alignWithMargins="0"/>
  <rowBreaks count="1" manualBreakCount="1">
    <brk id="20" max="14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5"/>
  <sheetViews>
    <sheetView topLeftCell="A28" zoomScale="80" zoomScaleNormal="80" workbookViewId="0">
      <selection activeCell="B18" sqref="B18"/>
    </sheetView>
  </sheetViews>
  <sheetFormatPr defaultRowHeight="12.75"/>
  <cols>
    <col min="1" max="1" width="8.28515625" style="14" customWidth="1"/>
    <col min="2" max="2" width="66.7109375" style="14" customWidth="1"/>
    <col min="3" max="3" width="7" style="14" customWidth="1"/>
    <col min="4" max="4" width="12" style="14" customWidth="1"/>
    <col min="5" max="5" width="16.28515625" style="14" customWidth="1"/>
    <col min="6" max="6" width="13.5703125" style="14" customWidth="1"/>
    <col min="7" max="7" width="17.5703125" style="14" customWidth="1"/>
    <col min="8" max="8" width="15.28515625" style="14" customWidth="1"/>
    <col min="9" max="9" width="16.85546875" style="14" customWidth="1"/>
    <col min="10" max="10" width="16.5703125" style="14" customWidth="1"/>
    <col min="11" max="11" width="15.140625" style="14" customWidth="1"/>
    <col min="12" max="16384" width="9.140625" style="14"/>
  </cols>
  <sheetData>
    <row r="1" spans="2:11">
      <c r="B1" s="15"/>
    </row>
    <row r="2" spans="2:11" ht="13.5" customHeight="1">
      <c r="G2" s="3"/>
      <c r="K2" s="40" t="s">
        <v>0</v>
      </c>
    </row>
    <row r="3" spans="2:11" ht="71.25" customHeight="1">
      <c r="H3" s="365" t="s">
        <v>84</v>
      </c>
      <c r="I3" s="365"/>
      <c r="J3" s="365"/>
      <c r="K3" s="365"/>
    </row>
    <row r="4" spans="2:11" ht="15" customHeight="1">
      <c r="B4" s="8" t="s">
        <v>138</v>
      </c>
      <c r="I4" s="10" t="s">
        <v>107</v>
      </c>
    </row>
    <row r="5" spans="2:11" ht="29.25" customHeight="1">
      <c r="B5" s="163" t="s">
        <v>582</v>
      </c>
      <c r="H5" s="366" t="s">
        <v>585</v>
      </c>
      <c r="I5" s="366"/>
      <c r="J5" s="366"/>
      <c r="K5" s="366"/>
    </row>
    <row r="6" spans="2:11">
      <c r="B6" s="11" t="s">
        <v>99</v>
      </c>
      <c r="I6" s="17" t="s">
        <v>108</v>
      </c>
    </row>
    <row r="7" spans="2:11" ht="27" customHeight="1">
      <c r="B7" s="14" t="s">
        <v>583</v>
      </c>
      <c r="H7" s="16"/>
      <c r="I7" s="16"/>
      <c r="J7" s="16"/>
      <c r="K7" s="16"/>
    </row>
    <row r="8" spans="2:11">
      <c r="B8" s="5" t="s">
        <v>584</v>
      </c>
      <c r="H8" s="35"/>
      <c r="I8" s="22"/>
      <c r="J8" s="35"/>
      <c r="K8" s="35"/>
    </row>
    <row r="9" spans="2:11" ht="16.5" customHeight="1">
      <c r="H9" s="16"/>
      <c r="I9" s="16"/>
      <c r="J9" s="16" t="s">
        <v>586</v>
      </c>
      <c r="K9" s="16"/>
    </row>
    <row r="10" spans="2:11" ht="15">
      <c r="B10" s="18" t="s">
        <v>619</v>
      </c>
      <c r="H10" s="11" t="s">
        <v>149</v>
      </c>
    </row>
    <row r="11" spans="2:11" ht="21" customHeight="1">
      <c r="I11" s="12" t="s">
        <v>620</v>
      </c>
    </row>
    <row r="13" spans="2:11" ht="21" customHeight="1">
      <c r="C13" s="6" t="s">
        <v>554</v>
      </c>
      <c r="D13" s="3"/>
      <c r="E13" s="3"/>
    </row>
    <row r="14" spans="2:11" ht="30" customHeight="1"/>
    <row r="15" spans="2:11" ht="15">
      <c r="C15" s="44" t="s">
        <v>616</v>
      </c>
      <c r="D15" s="44"/>
      <c r="E15" s="7"/>
      <c r="J15" s="19" t="s">
        <v>19</v>
      </c>
      <c r="K15" s="20"/>
    </row>
    <row r="16" spans="2:11" ht="15">
      <c r="J16" s="19" t="s">
        <v>20</v>
      </c>
      <c r="K16" s="156" t="s">
        <v>556</v>
      </c>
    </row>
    <row r="17" spans="2:11" ht="15">
      <c r="E17" s="22"/>
      <c r="J17" s="19" t="s">
        <v>21</v>
      </c>
      <c r="K17" s="156" t="s">
        <v>557</v>
      </c>
    </row>
    <row r="18" spans="2:11" ht="15">
      <c r="J18" s="19" t="s">
        <v>20</v>
      </c>
      <c r="K18" s="156"/>
    </row>
    <row r="19" spans="2:11" ht="15">
      <c r="B19" s="8"/>
      <c r="J19" s="19" t="s">
        <v>22</v>
      </c>
      <c r="K19" s="156" t="s">
        <v>558</v>
      </c>
    </row>
    <row r="20" spans="2:11" ht="41.25" customHeight="1">
      <c r="B20" s="2" t="s">
        <v>13</v>
      </c>
      <c r="C20" s="364" t="s">
        <v>560</v>
      </c>
      <c r="D20" s="364"/>
      <c r="E20" s="364"/>
      <c r="F20" s="364"/>
      <c r="G20" s="364"/>
      <c r="H20" s="364"/>
      <c r="I20" s="364"/>
      <c r="J20" s="19" t="s">
        <v>23</v>
      </c>
      <c r="K20" s="156" t="s">
        <v>559</v>
      </c>
    </row>
    <row r="21" spans="2:11" ht="35.25" customHeight="1">
      <c r="B21" s="2" t="s">
        <v>435</v>
      </c>
      <c r="C21" s="355" t="s">
        <v>555</v>
      </c>
      <c r="D21" s="355"/>
      <c r="E21" s="355"/>
      <c r="F21" s="355"/>
      <c r="G21" s="355"/>
      <c r="H21" s="355"/>
      <c r="I21" s="355"/>
      <c r="J21" s="19" t="s">
        <v>24</v>
      </c>
      <c r="K21" s="156" t="s">
        <v>278</v>
      </c>
    </row>
    <row r="22" spans="2:11">
      <c r="J22" s="23"/>
    </row>
    <row r="23" spans="2:11" ht="13.5" customHeight="1">
      <c r="B23" s="1" t="s">
        <v>14</v>
      </c>
      <c r="J23" s="19"/>
    </row>
    <row r="24" spans="2:11" ht="21" customHeight="1">
      <c r="C24" s="21" t="s">
        <v>25</v>
      </c>
      <c r="J24" s="19"/>
    </row>
    <row r="25" spans="2:11">
      <c r="J25" s="14" t="s">
        <v>323</v>
      </c>
    </row>
    <row r="26" spans="2:11" ht="50.25" customHeight="1">
      <c r="B26" s="363" t="s">
        <v>11</v>
      </c>
      <c r="C26" s="358" t="s">
        <v>109</v>
      </c>
      <c r="D26" s="358" t="s">
        <v>110</v>
      </c>
      <c r="E26" s="359" t="s">
        <v>80</v>
      </c>
      <c r="F26" s="351" t="s">
        <v>15</v>
      </c>
      <c r="G26" s="352"/>
      <c r="H26" s="351" t="s">
        <v>9</v>
      </c>
      <c r="I26" s="352"/>
      <c r="J26" s="359" t="s">
        <v>82</v>
      </c>
      <c r="K26" s="359" t="s">
        <v>8</v>
      </c>
    </row>
    <row r="27" spans="2:11" ht="60" customHeight="1">
      <c r="B27" s="363"/>
      <c r="C27" s="358"/>
      <c r="D27" s="358"/>
      <c r="E27" s="360"/>
      <c r="F27" s="9" t="s">
        <v>5</v>
      </c>
      <c r="G27" s="9" t="s">
        <v>6</v>
      </c>
      <c r="H27" s="9" t="s">
        <v>10</v>
      </c>
      <c r="I27" s="9" t="s">
        <v>12</v>
      </c>
      <c r="J27" s="360"/>
      <c r="K27" s="360"/>
    </row>
    <row r="28" spans="2:11" ht="25.5" customHeight="1">
      <c r="B28" s="24" t="s">
        <v>26</v>
      </c>
      <c r="C28" s="24" t="s">
        <v>27</v>
      </c>
      <c r="D28" s="24" t="s">
        <v>28</v>
      </c>
      <c r="E28" s="25" t="s">
        <v>81</v>
      </c>
      <c r="F28" s="24">
        <v>6</v>
      </c>
      <c r="G28" s="24">
        <v>7</v>
      </c>
      <c r="H28" s="24">
        <v>8</v>
      </c>
      <c r="I28" s="24">
        <v>9</v>
      </c>
      <c r="J28" s="24">
        <v>10</v>
      </c>
      <c r="K28" s="24">
        <v>11</v>
      </c>
    </row>
    <row r="29" spans="2:11" ht="20.25" customHeight="1">
      <c r="B29" s="26" t="s">
        <v>29</v>
      </c>
      <c r="C29" s="57" t="s">
        <v>203</v>
      </c>
      <c r="D29" s="27" t="s">
        <v>30</v>
      </c>
      <c r="E29" s="157"/>
      <c r="F29" s="158"/>
      <c r="G29" s="159"/>
      <c r="H29" s="160"/>
      <c r="I29" s="160"/>
      <c r="J29" s="159"/>
      <c r="K29" s="160"/>
    </row>
    <row r="30" spans="2:11" ht="19.5" customHeight="1">
      <c r="B30" s="26" t="s">
        <v>31</v>
      </c>
      <c r="C30" s="57" t="s">
        <v>204</v>
      </c>
      <c r="D30" s="27" t="s">
        <v>30</v>
      </c>
      <c r="E30" s="157"/>
      <c r="F30" s="158"/>
      <c r="G30" s="159"/>
      <c r="H30" s="160"/>
      <c r="I30" s="160"/>
      <c r="J30" s="159"/>
      <c r="K30" s="160"/>
    </row>
    <row r="31" spans="2:11" ht="14.25">
      <c r="B31" s="48" t="s">
        <v>498</v>
      </c>
      <c r="C31" s="57" t="s">
        <v>205</v>
      </c>
      <c r="D31" s="27">
        <v>100</v>
      </c>
      <c r="E31" s="165">
        <f>SUM(F31:J31)</f>
        <v>11159834.58</v>
      </c>
      <c r="F31" s="165"/>
      <c r="G31" s="165">
        <f>G34</f>
        <v>9745700</v>
      </c>
      <c r="H31" s="165">
        <f>H33</f>
        <v>300000</v>
      </c>
      <c r="I31" s="165"/>
      <c r="J31" s="165">
        <f>J39</f>
        <v>1114134.58</v>
      </c>
      <c r="K31" s="158"/>
    </row>
    <row r="32" spans="2:11" ht="15">
      <c r="B32" s="4" t="s">
        <v>499</v>
      </c>
      <c r="C32" s="57" t="s">
        <v>206</v>
      </c>
      <c r="D32" s="27" t="s">
        <v>32</v>
      </c>
      <c r="E32" s="158"/>
      <c r="F32" s="158"/>
      <c r="G32" s="159"/>
      <c r="H32" s="160"/>
      <c r="I32" s="160"/>
      <c r="J32" s="159"/>
      <c r="K32" s="160"/>
    </row>
    <row r="33" spans="2:11" ht="15">
      <c r="B33" s="147" t="s">
        <v>500</v>
      </c>
      <c r="C33" s="57" t="s">
        <v>207</v>
      </c>
      <c r="D33" s="27">
        <v>130</v>
      </c>
      <c r="E33" s="165">
        <f>SUM(F33:K33)</f>
        <v>300000</v>
      </c>
      <c r="F33" s="165"/>
      <c r="G33" s="165"/>
      <c r="H33" s="166">
        <v>300000</v>
      </c>
      <c r="I33" s="166"/>
      <c r="J33" s="165"/>
      <c r="K33" s="160"/>
    </row>
    <row r="34" spans="2:11" ht="30">
      <c r="B34" s="147" t="s">
        <v>501</v>
      </c>
      <c r="C34" s="57" t="s">
        <v>208</v>
      </c>
      <c r="D34" s="27">
        <v>130</v>
      </c>
      <c r="E34" s="165"/>
      <c r="F34" s="165"/>
      <c r="G34" s="165">
        <f>G47</f>
        <v>9745700</v>
      </c>
      <c r="H34" s="166"/>
      <c r="I34" s="166"/>
      <c r="J34" s="165"/>
      <c r="K34" s="160"/>
    </row>
    <row r="35" spans="2:11" ht="17.25" customHeight="1">
      <c r="B35" s="148" t="s">
        <v>502</v>
      </c>
      <c r="C35" s="57" t="s">
        <v>209</v>
      </c>
      <c r="D35" s="27" t="s">
        <v>33</v>
      </c>
      <c r="E35" s="165"/>
      <c r="F35" s="165"/>
      <c r="G35" s="165"/>
      <c r="H35" s="166"/>
      <c r="I35" s="166"/>
      <c r="J35" s="165"/>
      <c r="K35" s="160"/>
    </row>
    <row r="36" spans="2:11" ht="17.25" customHeight="1">
      <c r="B36" s="146"/>
      <c r="C36" s="57" t="s">
        <v>210</v>
      </c>
      <c r="D36" s="27" t="s">
        <v>33</v>
      </c>
      <c r="E36" s="165"/>
      <c r="F36" s="165"/>
      <c r="G36" s="165"/>
      <c r="H36" s="166"/>
      <c r="I36" s="166"/>
      <c r="J36" s="165"/>
      <c r="K36" s="160"/>
    </row>
    <row r="37" spans="2:11" ht="17.25" customHeight="1">
      <c r="B37" s="149" t="s">
        <v>503</v>
      </c>
      <c r="C37" s="57" t="s">
        <v>211</v>
      </c>
      <c r="D37" s="27" t="s">
        <v>34</v>
      </c>
      <c r="E37" s="165"/>
      <c r="F37" s="165"/>
      <c r="G37" s="165"/>
      <c r="H37" s="166"/>
      <c r="I37" s="166"/>
      <c r="J37" s="165"/>
      <c r="K37" s="160"/>
    </row>
    <row r="38" spans="2:11" ht="17.25" customHeight="1">
      <c r="B38" s="146"/>
      <c r="C38" s="59"/>
      <c r="D38" s="26"/>
      <c r="E38" s="165"/>
      <c r="F38" s="165"/>
      <c r="G38" s="165"/>
      <c r="H38" s="166"/>
      <c r="I38" s="166"/>
      <c r="J38" s="165"/>
      <c r="K38" s="160"/>
    </row>
    <row r="39" spans="2:11" ht="15">
      <c r="B39" s="149" t="s">
        <v>504</v>
      </c>
      <c r="C39" s="57" t="s">
        <v>212</v>
      </c>
      <c r="D39" s="27">
        <v>180</v>
      </c>
      <c r="E39" s="165"/>
      <c r="F39" s="165"/>
      <c r="G39" s="165"/>
      <c r="H39" s="166"/>
      <c r="I39" s="166"/>
      <c r="J39" s="165">
        <f>J47</f>
        <v>1114134.58</v>
      </c>
      <c r="K39" s="160"/>
    </row>
    <row r="40" spans="2:11" ht="15">
      <c r="B40" s="150"/>
      <c r="C40" s="57" t="s">
        <v>213</v>
      </c>
      <c r="D40" s="27" t="s">
        <v>35</v>
      </c>
      <c r="E40" s="158"/>
      <c r="F40" s="158"/>
      <c r="G40" s="159"/>
      <c r="H40" s="160"/>
      <c r="I40" s="160"/>
      <c r="J40" s="159"/>
      <c r="K40" s="160"/>
    </row>
    <row r="41" spans="2:11" ht="15.75" customHeight="1">
      <c r="B41" s="148" t="s">
        <v>505</v>
      </c>
      <c r="C41" s="57" t="s">
        <v>214</v>
      </c>
      <c r="D41" s="27">
        <v>180</v>
      </c>
      <c r="E41" s="158"/>
      <c r="F41" s="158"/>
      <c r="G41" s="159"/>
      <c r="H41" s="160"/>
      <c r="I41" s="160"/>
      <c r="J41" s="159"/>
      <c r="K41" s="160"/>
    </row>
    <row r="42" spans="2:11" ht="18" customHeight="1">
      <c r="B42" s="29" t="s">
        <v>36</v>
      </c>
      <c r="C42" s="57" t="s">
        <v>215</v>
      </c>
      <c r="D42" s="26"/>
      <c r="E42" s="158"/>
      <c r="F42" s="158"/>
      <c r="G42" s="159"/>
      <c r="H42" s="160"/>
      <c r="I42" s="160"/>
      <c r="J42" s="159"/>
      <c r="K42" s="160"/>
    </row>
    <row r="43" spans="2:11" ht="17.25" customHeight="1">
      <c r="B43" s="29"/>
      <c r="C43" s="59"/>
      <c r="D43" s="26"/>
      <c r="E43" s="158"/>
      <c r="F43" s="158"/>
      <c r="G43" s="159"/>
      <c r="H43" s="160"/>
      <c r="I43" s="160"/>
      <c r="J43" s="159"/>
      <c r="K43" s="160"/>
    </row>
    <row r="44" spans="2:11" ht="18" customHeight="1">
      <c r="B44" s="4" t="s">
        <v>3</v>
      </c>
      <c r="C44" s="57" t="s">
        <v>216</v>
      </c>
      <c r="D44" s="27" t="s">
        <v>30</v>
      </c>
      <c r="E44" s="158"/>
      <c r="F44" s="158"/>
      <c r="G44" s="159"/>
      <c r="H44" s="160"/>
      <c r="I44" s="160"/>
      <c r="J44" s="159"/>
      <c r="K44" s="160"/>
    </row>
    <row r="45" spans="2:11" ht="29.25" customHeight="1">
      <c r="B45" s="30" t="s">
        <v>37</v>
      </c>
      <c r="C45" s="57" t="s">
        <v>217</v>
      </c>
      <c r="D45" s="27" t="s">
        <v>38</v>
      </c>
      <c r="E45" s="158"/>
      <c r="F45" s="158"/>
      <c r="G45" s="159"/>
      <c r="H45" s="160"/>
      <c r="I45" s="160"/>
      <c r="J45" s="159"/>
      <c r="K45" s="160"/>
    </row>
    <row r="46" spans="2:11">
      <c r="B46" s="28"/>
      <c r="C46" s="59"/>
      <c r="D46" s="26"/>
      <c r="E46" s="158"/>
      <c r="F46" s="158"/>
      <c r="G46" s="159"/>
      <c r="H46" s="160"/>
      <c r="I46" s="160"/>
      <c r="J46" s="159"/>
      <c r="K46" s="160"/>
    </row>
    <row r="47" spans="2:11" s="31" customFormat="1" ht="15" customHeight="1">
      <c r="B47" s="48" t="s">
        <v>111</v>
      </c>
      <c r="C47" s="57" t="s">
        <v>112</v>
      </c>
      <c r="D47" s="13" t="s">
        <v>113</v>
      </c>
      <c r="E47" s="165">
        <f t="shared" ref="E47:E69" si="0">SUM(F47:K47)</f>
        <v>11159834.58</v>
      </c>
      <c r="F47" s="167">
        <f t="shared" ref="F47:G47" si="1">SUM(F49:F79)</f>
        <v>0</v>
      </c>
      <c r="G47" s="167">
        <f t="shared" si="1"/>
        <v>9745700</v>
      </c>
      <c r="H47" s="167">
        <f>SUM(H49:H79)</f>
        <v>300000</v>
      </c>
      <c r="I47" s="167">
        <f t="shared" ref="I47:K47" si="2">SUM(I49:I79)</f>
        <v>0</v>
      </c>
      <c r="J47" s="167">
        <f t="shared" si="2"/>
        <v>1114134.58</v>
      </c>
      <c r="K47" s="167">
        <f t="shared" si="2"/>
        <v>0</v>
      </c>
    </row>
    <row r="48" spans="2:11" ht="15.75" customHeight="1">
      <c r="B48" s="46" t="s">
        <v>148</v>
      </c>
      <c r="C48" s="57" t="s">
        <v>218</v>
      </c>
      <c r="D48" s="27" t="s">
        <v>30</v>
      </c>
      <c r="E48" s="165"/>
      <c r="F48" s="165"/>
      <c r="G48" s="165"/>
      <c r="H48" s="166"/>
      <c r="I48" s="166"/>
      <c r="J48" s="165"/>
      <c r="K48" s="166"/>
    </row>
    <row r="49" spans="2:11" ht="15">
      <c r="B49" s="30" t="s">
        <v>40</v>
      </c>
      <c r="C49" s="57" t="s">
        <v>219</v>
      </c>
      <c r="D49" s="27" t="s">
        <v>41</v>
      </c>
      <c r="E49" s="165">
        <f t="shared" si="0"/>
        <v>7044583</v>
      </c>
      <c r="F49" s="165"/>
      <c r="G49" s="165">
        <f>6949760+35100</f>
        <v>6984860</v>
      </c>
      <c r="H49" s="166">
        <v>59723</v>
      </c>
      <c r="I49" s="166"/>
      <c r="J49" s="165"/>
      <c r="K49" s="166"/>
    </row>
    <row r="50" spans="2:11" ht="30">
      <c r="B50" s="30" t="s">
        <v>42</v>
      </c>
      <c r="C50" s="57" t="s">
        <v>220</v>
      </c>
      <c r="D50" s="27" t="s">
        <v>43</v>
      </c>
      <c r="E50" s="165">
        <f t="shared" si="0"/>
        <v>722612</v>
      </c>
      <c r="F50" s="165"/>
      <c r="G50" s="166"/>
      <c r="H50" s="166">
        <f>36012+2000</f>
        <v>38012</v>
      </c>
      <c r="I50" s="166"/>
      <c r="J50" s="165">
        <v>684600</v>
      </c>
      <c r="K50" s="166"/>
    </row>
    <row r="51" spans="2:11" ht="30">
      <c r="B51" s="4" t="s">
        <v>489</v>
      </c>
      <c r="C51" s="57" t="s">
        <v>221</v>
      </c>
      <c r="D51" s="27" t="s">
        <v>44</v>
      </c>
      <c r="E51" s="158"/>
      <c r="F51" s="158"/>
      <c r="G51" s="159"/>
      <c r="H51" s="160"/>
      <c r="I51" s="160"/>
      <c r="J51" s="159"/>
      <c r="K51" s="160"/>
    </row>
    <row r="52" spans="2:11" ht="45">
      <c r="B52" s="30" t="s">
        <v>45</v>
      </c>
      <c r="C52" s="57" t="s">
        <v>222</v>
      </c>
      <c r="D52" s="27" t="s">
        <v>46</v>
      </c>
      <c r="E52" s="158">
        <f t="shared" si="0"/>
        <v>2129125</v>
      </c>
      <c r="F52" s="158"/>
      <c r="G52" s="161">
        <f>2100489+10600</f>
        <v>2111089</v>
      </c>
      <c r="H52" s="160">
        <v>18036</v>
      </c>
      <c r="I52" s="160"/>
      <c r="J52" s="159"/>
      <c r="K52" s="160"/>
    </row>
    <row r="53" spans="2:11" ht="15">
      <c r="B53" s="30" t="s">
        <v>47</v>
      </c>
      <c r="C53" s="57" t="s">
        <v>223</v>
      </c>
      <c r="D53" s="27" t="s">
        <v>46</v>
      </c>
      <c r="E53" s="158"/>
      <c r="F53" s="158"/>
      <c r="G53" s="159"/>
      <c r="H53" s="160"/>
      <c r="I53" s="160"/>
      <c r="J53" s="159"/>
      <c r="K53" s="160"/>
    </row>
    <row r="54" spans="2:11" ht="15.75" customHeight="1">
      <c r="B54" s="29" t="s">
        <v>48</v>
      </c>
      <c r="C54" s="57" t="s">
        <v>224</v>
      </c>
      <c r="D54" s="27" t="s">
        <v>46</v>
      </c>
      <c r="E54" s="158"/>
      <c r="F54" s="158"/>
      <c r="G54" s="159"/>
      <c r="H54" s="160"/>
      <c r="I54" s="160"/>
      <c r="J54" s="159"/>
      <c r="K54" s="160"/>
    </row>
    <row r="55" spans="2:11" ht="17.25" customHeight="1">
      <c r="B55" s="140" t="s">
        <v>486</v>
      </c>
      <c r="C55" s="57" t="s">
        <v>225</v>
      </c>
      <c r="D55" s="27" t="s">
        <v>49</v>
      </c>
      <c r="E55" s="158"/>
      <c r="F55" s="158"/>
      <c r="G55" s="159"/>
      <c r="H55" s="160"/>
      <c r="I55" s="160"/>
      <c r="J55" s="159"/>
      <c r="K55" s="160"/>
    </row>
    <row r="56" spans="2:11" ht="17.25" customHeight="1">
      <c r="B56" s="30" t="s">
        <v>50</v>
      </c>
      <c r="C56" s="57" t="s">
        <v>226</v>
      </c>
      <c r="D56" s="27" t="s">
        <v>51</v>
      </c>
      <c r="E56" s="158"/>
      <c r="F56" s="158"/>
      <c r="G56" s="159"/>
      <c r="H56" s="160"/>
      <c r="I56" s="160"/>
      <c r="J56" s="159"/>
      <c r="K56" s="160"/>
    </row>
    <row r="57" spans="2:11" ht="28.5" customHeight="1">
      <c r="B57" s="30" t="s">
        <v>52</v>
      </c>
      <c r="C57" s="57" t="s">
        <v>227</v>
      </c>
      <c r="D57" s="27" t="s">
        <v>53</v>
      </c>
      <c r="E57" s="158"/>
      <c r="F57" s="158"/>
      <c r="G57" s="159"/>
      <c r="H57" s="160"/>
      <c r="I57" s="160"/>
      <c r="J57" s="159"/>
      <c r="K57" s="160"/>
    </row>
    <row r="58" spans="2:11" ht="17.25" customHeight="1">
      <c r="B58" s="30" t="s">
        <v>54</v>
      </c>
      <c r="C58" s="57" t="s">
        <v>228</v>
      </c>
      <c r="D58" s="27" t="s">
        <v>55</v>
      </c>
      <c r="E58" s="158"/>
      <c r="F58" s="158"/>
      <c r="G58" s="159"/>
      <c r="H58" s="160"/>
      <c r="I58" s="160"/>
      <c r="J58" s="159"/>
      <c r="K58" s="160"/>
    </row>
    <row r="59" spans="2:11" ht="48.75" customHeight="1">
      <c r="B59" s="30" t="s">
        <v>56</v>
      </c>
      <c r="C59" s="57" t="s">
        <v>229</v>
      </c>
      <c r="D59" s="27" t="s">
        <v>57</v>
      </c>
      <c r="E59" s="158"/>
      <c r="F59" s="158"/>
      <c r="G59" s="159"/>
      <c r="H59" s="160"/>
      <c r="I59" s="160"/>
      <c r="J59" s="159">
        <v>52631.58</v>
      </c>
      <c r="K59" s="160"/>
    </row>
    <row r="60" spans="2:11" ht="15">
      <c r="B60" s="61" t="s">
        <v>146</v>
      </c>
      <c r="C60" s="57" t="s">
        <v>230</v>
      </c>
      <c r="D60" s="27" t="s">
        <v>58</v>
      </c>
      <c r="E60" s="158"/>
      <c r="F60" s="158"/>
      <c r="G60" s="159"/>
      <c r="H60" s="160"/>
      <c r="I60" s="160"/>
      <c r="J60" s="159"/>
      <c r="K60" s="160"/>
    </row>
    <row r="61" spans="2:11" ht="15">
      <c r="B61" s="30" t="s">
        <v>59</v>
      </c>
      <c r="C61" s="57" t="s">
        <v>231</v>
      </c>
      <c r="D61" s="27" t="s">
        <v>60</v>
      </c>
      <c r="E61" s="158">
        <f t="shared" si="0"/>
        <v>12373</v>
      </c>
      <c r="F61" s="158"/>
      <c r="G61" s="159">
        <f>8721+3652</f>
        <v>12373</v>
      </c>
      <c r="H61" s="160"/>
      <c r="I61" s="160"/>
      <c r="J61" s="159"/>
      <c r="K61" s="160"/>
    </row>
    <row r="62" spans="2:11" ht="45">
      <c r="B62" s="30" t="s">
        <v>61</v>
      </c>
      <c r="C62" s="57" t="s">
        <v>232</v>
      </c>
      <c r="D62" s="27" t="s">
        <v>62</v>
      </c>
      <c r="E62" s="158"/>
      <c r="F62" s="158"/>
      <c r="G62" s="159"/>
      <c r="H62" s="160"/>
      <c r="I62" s="160"/>
      <c r="J62" s="159"/>
      <c r="K62" s="160"/>
    </row>
    <row r="63" spans="2:11" ht="27.75" customHeight="1">
      <c r="B63" s="30" t="s">
        <v>63</v>
      </c>
      <c r="C63" s="57" t="s">
        <v>233</v>
      </c>
      <c r="D63" s="27" t="s">
        <v>64</v>
      </c>
      <c r="E63" s="158"/>
      <c r="F63" s="158"/>
      <c r="G63" s="159"/>
      <c r="H63" s="160">
        <v>500</v>
      </c>
      <c r="I63" s="160"/>
      <c r="J63" s="159"/>
      <c r="K63" s="160"/>
    </row>
    <row r="64" spans="2:11" ht="14.25" customHeight="1">
      <c r="B64" s="61" t="s">
        <v>147</v>
      </c>
      <c r="C64" s="57" t="s">
        <v>234</v>
      </c>
      <c r="D64" s="27" t="s">
        <v>30</v>
      </c>
      <c r="E64" s="158"/>
      <c r="F64" s="158"/>
      <c r="G64" s="159"/>
      <c r="H64" s="160"/>
      <c r="I64" s="160"/>
      <c r="J64" s="159"/>
      <c r="K64" s="160"/>
    </row>
    <row r="65" spans="2:11" ht="13.5" customHeight="1">
      <c r="B65" s="49" t="s">
        <v>2</v>
      </c>
      <c r="C65" s="57" t="s">
        <v>235</v>
      </c>
      <c r="D65" s="27" t="s">
        <v>30</v>
      </c>
      <c r="E65" s="158"/>
      <c r="F65" s="158"/>
      <c r="G65" s="159"/>
      <c r="H65" s="160"/>
      <c r="I65" s="160"/>
      <c r="J65" s="159"/>
      <c r="K65" s="160"/>
    </row>
    <row r="66" spans="2:11" ht="30.75" customHeight="1">
      <c r="B66" s="30" t="s">
        <v>65</v>
      </c>
      <c r="C66" s="57" t="s">
        <v>236</v>
      </c>
      <c r="D66" s="27" t="s">
        <v>66</v>
      </c>
      <c r="E66" s="158"/>
      <c r="F66" s="158"/>
      <c r="G66" s="159"/>
      <c r="H66" s="160"/>
      <c r="I66" s="160"/>
      <c r="J66" s="159"/>
      <c r="K66" s="160"/>
    </row>
    <row r="67" spans="2:11" ht="27.75" customHeight="1">
      <c r="B67" s="30" t="s">
        <v>67</v>
      </c>
      <c r="C67" s="57" t="s">
        <v>237</v>
      </c>
      <c r="D67" s="27" t="s">
        <v>68</v>
      </c>
      <c r="E67" s="158"/>
      <c r="F67" s="158"/>
      <c r="G67" s="159"/>
      <c r="H67" s="160"/>
      <c r="I67" s="160"/>
      <c r="J67" s="159"/>
      <c r="K67" s="160"/>
    </row>
    <row r="68" spans="2:11" ht="29.25" customHeight="1">
      <c r="B68" s="4" t="s">
        <v>16</v>
      </c>
      <c r="C68" s="57" t="s">
        <v>238</v>
      </c>
      <c r="D68" s="27" t="s">
        <v>69</v>
      </c>
      <c r="E68" s="158"/>
      <c r="F68" s="158"/>
      <c r="G68" s="159"/>
      <c r="H68" s="160"/>
      <c r="I68" s="160"/>
      <c r="J68" s="159"/>
      <c r="K68" s="160"/>
    </row>
    <row r="69" spans="2:11" ht="15">
      <c r="B69" s="29" t="s">
        <v>70</v>
      </c>
      <c r="C69" s="57" t="s">
        <v>239</v>
      </c>
      <c r="D69" s="27" t="s">
        <v>83</v>
      </c>
      <c r="E69" s="158">
        <f t="shared" si="0"/>
        <v>1198010</v>
      </c>
      <c r="F69" s="158"/>
      <c r="G69" s="159">
        <f>641030-3652</f>
        <v>637378</v>
      </c>
      <c r="H69" s="160">
        <f>185729+370-2370</f>
        <v>183729</v>
      </c>
      <c r="I69" s="160"/>
      <c r="J69" s="159">
        <v>376903</v>
      </c>
      <c r="K69" s="160"/>
    </row>
    <row r="70" spans="2:11" ht="13.5" customHeight="1">
      <c r="B70" s="29" t="s">
        <v>71</v>
      </c>
      <c r="C70" s="60"/>
      <c r="D70" s="26"/>
      <c r="E70" s="158"/>
      <c r="F70" s="158"/>
      <c r="G70" s="159"/>
      <c r="H70" s="160"/>
      <c r="I70" s="160"/>
      <c r="J70" s="159"/>
      <c r="K70" s="160"/>
    </row>
    <row r="71" spans="2:11" ht="28.5" customHeight="1">
      <c r="B71" s="4" t="s">
        <v>139</v>
      </c>
      <c r="C71" s="57" t="s">
        <v>240</v>
      </c>
      <c r="D71" s="27" t="s">
        <v>72</v>
      </c>
      <c r="E71" s="158"/>
      <c r="F71" s="158"/>
      <c r="G71" s="159"/>
      <c r="H71" s="160"/>
      <c r="I71" s="160"/>
      <c r="J71" s="159"/>
      <c r="K71" s="160"/>
    </row>
    <row r="72" spans="2:11" ht="30">
      <c r="B72" s="4" t="s">
        <v>17</v>
      </c>
      <c r="C72" s="57" t="s">
        <v>241</v>
      </c>
      <c r="D72" s="27" t="s">
        <v>73</v>
      </c>
      <c r="E72" s="158"/>
      <c r="F72" s="158"/>
      <c r="G72" s="159"/>
      <c r="H72" s="160"/>
      <c r="I72" s="160"/>
      <c r="J72" s="159"/>
      <c r="K72" s="160"/>
    </row>
    <row r="73" spans="2:11" ht="30">
      <c r="B73" s="4" t="s">
        <v>150</v>
      </c>
      <c r="C73" s="57" t="s">
        <v>242</v>
      </c>
      <c r="D73" s="27" t="s">
        <v>74</v>
      </c>
      <c r="E73" s="158"/>
      <c r="F73" s="158"/>
      <c r="G73" s="159"/>
      <c r="H73" s="160"/>
      <c r="I73" s="160"/>
      <c r="J73" s="159"/>
      <c r="K73" s="160"/>
    </row>
    <row r="74" spans="2:11" ht="18" customHeight="1">
      <c r="B74" s="47" t="s">
        <v>248</v>
      </c>
      <c r="C74" s="57" t="s">
        <v>243</v>
      </c>
      <c r="D74" s="27" t="s">
        <v>75</v>
      </c>
      <c r="E74" s="158"/>
      <c r="F74" s="158"/>
      <c r="G74" s="159"/>
      <c r="H74" s="160"/>
      <c r="I74" s="160"/>
      <c r="J74" s="159"/>
      <c r="K74" s="160"/>
    </row>
    <row r="75" spans="2:11" ht="15" customHeight="1">
      <c r="B75" s="4" t="s">
        <v>4</v>
      </c>
      <c r="C75" s="57">
        <v>3010</v>
      </c>
      <c r="D75" s="26"/>
      <c r="E75" s="158"/>
      <c r="F75" s="158"/>
      <c r="G75" s="159"/>
      <c r="H75" s="160"/>
      <c r="I75" s="160"/>
      <c r="J75" s="159"/>
      <c r="K75" s="160"/>
    </row>
    <row r="76" spans="2:11" ht="17.25" customHeight="1">
      <c r="B76" s="29" t="s">
        <v>76</v>
      </c>
      <c r="C76" s="57" t="s">
        <v>244</v>
      </c>
      <c r="D76" s="26"/>
      <c r="E76" s="158"/>
      <c r="F76" s="158"/>
      <c r="G76" s="159"/>
      <c r="H76" s="160"/>
      <c r="I76" s="160"/>
      <c r="J76" s="159"/>
      <c r="K76" s="160"/>
    </row>
    <row r="77" spans="2:11" ht="15.75" customHeight="1">
      <c r="B77" s="29" t="s">
        <v>77</v>
      </c>
      <c r="C77" s="57" t="s">
        <v>245</v>
      </c>
      <c r="D77" s="26"/>
      <c r="E77" s="158"/>
      <c r="F77" s="158"/>
      <c r="G77" s="159"/>
      <c r="H77" s="160"/>
      <c r="I77" s="160"/>
      <c r="J77" s="159"/>
      <c r="K77" s="160"/>
    </row>
    <row r="78" spans="2:11" ht="17.25" customHeight="1">
      <c r="B78" s="47" t="s">
        <v>249</v>
      </c>
      <c r="C78" s="57" t="s">
        <v>246</v>
      </c>
      <c r="D78" s="27" t="s">
        <v>114</v>
      </c>
      <c r="E78" s="158"/>
      <c r="F78" s="158"/>
      <c r="G78" s="159"/>
      <c r="H78" s="160"/>
      <c r="I78" s="160"/>
      <c r="J78" s="159"/>
      <c r="K78" s="160"/>
    </row>
    <row r="79" spans="2:11" ht="19.5" customHeight="1">
      <c r="B79" s="30" t="s">
        <v>78</v>
      </c>
      <c r="C79" s="57" t="s">
        <v>247</v>
      </c>
      <c r="D79" s="27" t="s">
        <v>79</v>
      </c>
      <c r="E79" s="158"/>
      <c r="F79" s="158"/>
      <c r="G79" s="159"/>
      <c r="H79" s="160"/>
      <c r="I79" s="160"/>
      <c r="J79" s="159"/>
      <c r="K79" s="160"/>
    </row>
    <row r="80" spans="2:11" ht="17.25" hidden="1" customHeight="1">
      <c r="B80" s="32"/>
      <c r="C80" s="33"/>
      <c r="D80" s="34"/>
      <c r="E80" s="34"/>
      <c r="F80" s="34"/>
      <c r="G80" s="33"/>
      <c r="H80" s="35"/>
      <c r="I80" s="35"/>
      <c r="J80" s="33"/>
      <c r="K80" s="35"/>
    </row>
    <row r="81" spans="1:11" ht="8.25" customHeight="1"/>
    <row r="82" spans="1:11" ht="19.5" customHeight="1">
      <c r="A82" s="36" t="s">
        <v>115</v>
      </c>
      <c r="J82" s="14" t="s">
        <v>324</v>
      </c>
    </row>
    <row r="83" spans="1:11" ht="4.5" customHeight="1"/>
    <row r="84" spans="1:11" ht="43.5" customHeight="1">
      <c r="A84" s="361" t="s">
        <v>143</v>
      </c>
      <c r="B84" s="362" t="s">
        <v>11</v>
      </c>
      <c r="C84" s="361" t="s">
        <v>144</v>
      </c>
      <c r="D84" s="353" t="s">
        <v>145</v>
      </c>
      <c r="E84" s="353" t="s">
        <v>80</v>
      </c>
      <c r="F84" s="356" t="s">
        <v>15</v>
      </c>
      <c r="G84" s="357"/>
      <c r="H84" s="351" t="s">
        <v>9</v>
      </c>
      <c r="I84" s="352"/>
      <c r="J84" s="349" t="s">
        <v>7</v>
      </c>
      <c r="K84" s="353" t="s">
        <v>8</v>
      </c>
    </row>
    <row r="85" spans="1:11" ht="42.75" customHeight="1">
      <c r="A85" s="361"/>
      <c r="B85" s="362"/>
      <c r="C85" s="361"/>
      <c r="D85" s="354"/>
      <c r="E85" s="354"/>
      <c r="F85" s="9" t="s">
        <v>5</v>
      </c>
      <c r="G85" s="9" t="s">
        <v>6</v>
      </c>
      <c r="H85" s="9" t="s">
        <v>10</v>
      </c>
      <c r="I85" s="9" t="s">
        <v>12</v>
      </c>
      <c r="J85" s="350"/>
      <c r="K85" s="354"/>
    </row>
    <row r="86" spans="1:11" s="38" customFormat="1" ht="22.5">
      <c r="A86" s="45" t="s">
        <v>141</v>
      </c>
      <c r="B86" s="45" t="s">
        <v>116</v>
      </c>
      <c r="C86" s="45" t="s">
        <v>142</v>
      </c>
      <c r="D86" s="45" t="s">
        <v>117</v>
      </c>
      <c r="E86" s="25" t="s">
        <v>140</v>
      </c>
      <c r="F86" s="45">
        <v>6</v>
      </c>
      <c r="G86" s="45">
        <v>7</v>
      </c>
      <c r="H86" s="45">
        <v>8</v>
      </c>
      <c r="I86" s="45">
        <v>9</v>
      </c>
      <c r="J86" s="45">
        <v>10</v>
      </c>
      <c r="K86" s="45">
        <v>11</v>
      </c>
    </row>
    <row r="87" spans="1:11" ht="20.25" customHeight="1">
      <c r="A87" s="57" t="s">
        <v>141</v>
      </c>
      <c r="B87" s="50" t="s">
        <v>151</v>
      </c>
      <c r="C87" s="57" t="s">
        <v>182</v>
      </c>
      <c r="D87" s="27" t="s">
        <v>39</v>
      </c>
      <c r="E87" s="165">
        <f>E91</f>
        <v>821107</v>
      </c>
      <c r="F87" s="165">
        <f t="shared" ref="F87:H87" si="3">F91</f>
        <v>0</v>
      </c>
      <c r="G87" s="165">
        <f t="shared" si="3"/>
        <v>637378</v>
      </c>
      <c r="H87" s="165">
        <f t="shared" si="3"/>
        <v>183729</v>
      </c>
      <c r="I87" s="20"/>
      <c r="J87" s="28"/>
      <c r="K87" s="20"/>
    </row>
    <row r="88" spans="1:11" ht="118.5" customHeight="1">
      <c r="A88" s="57" t="s">
        <v>1</v>
      </c>
      <c r="B88" s="50" t="s">
        <v>152</v>
      </c>
      <c r="C88" s="57" t="s">
        <v>183</v>
      </c>
      <c r="D88" s="27" t="s">
        <v>39</v>
      </c>
      <c r="E88" s="27"/>
      <c r="F88" s="28"/>
      <c r="G88" s="28"/>
      <c r="H88" s="28"/>
      <c r="I88" s="20"/>
      <c r="J88" s="28"/>
      <c r="K88" s="20"/>
    </row>
    <row r="89" spans="1:11" ht="39" customHeight="1">
      <c r="A89" s="57" t="s">
        <v>165</v>
      </c>
      <c r="B89" s="50" t="s">
        <v>153</v>
      </c>
      <c r="C89" s="57" t="s">
        <v>184</v>
      </c>
      <c r="D89" s="27" t="s">
        <v>39</v>
      </c>
      <c r="E89" s="27"/>
      <c r="F89" s="28"/>
      <c r="G89" s="28"/>
      <c r="H89" s="28"/>
      <c r="I89" s="20"/>
      <c r="J89" s="28"/>
      <c r="K89" s="20"/>
    </row>
    <row r="90" spans="1:11" ht="24">
      <c r="A90" s="57" t="s">
        <v>166</v>
      </c>
      <c r="B90" s="50" t="s">
        <v>154</v>
      </c>
      <c r="C90" s="57" t="s">
        <v>185</v>
      </c>
      <c r="D90" s="27" t="s">
        <v>30</v>
      </c>
      <c r="E90" s="27"/>
      <c r="F90" s="28"/>
      <c r="G90" s="28"/>
      <c r="H90" s="28"/>
      <c r="I90" s="20"/>
      <c r="J90" s="28"/>
      <c r="K90" s="20"/>
    </row>
    <row r="91" spans="1:11" ht="36">
      <c r="A91" s="57" t="s">
        <v>167</v>
      </c>
      <c r="B91" s="50" t="s">
        <v>155</v>
      </c>
      <c r="C91" s="57" t="s">
        <v>186</v>
      </c>
      <c r="D91" s="27" t="s">
        <v>30</v>
      </c>
      <c r="E91" s="162">
        <f t="shared" ref="E91" si="4">SUM(F91:K91)</f>
        <v>821107</v>
      </c>
      <c r="F91" s="162"/>
      <c r="G91" s="161">
        <f>G69</f>
        <v>637378</v>
      </c>
      <c r="H91" s="160">
        <f>H69</f>
        <v>183729</v>
      </c>
      <c r="I91" s="20"/>
      <c r="J91" s="28"/>
      <c r="K91" s="20"/>
    </row>
    <row r="92" spans="1:11" ht="24">
      <c r="A92" s="57" t="s">
        <v>168</v>
      </c>
      <c r="B92" s="50" t="s">
        <v>18</v>
      </c>
      <c r="C92" s="57" t="s">
        <v>187</v>
      </c>
      <c r="D92" s="27" t="s">
        <v>30</v>
      </c>
      <c r="E92" s="27"/>
      <c r="F92" s="28"/>
      <c r="G92" s="28"/>
      <c r="H92" s="28"/>
      <c r="I92" s="20"/>
      <c r="J92" s="28"/>
      <c r="K92" s="20"/>
    </row>
    <row r="93" spans="1:11">
      <c r="A93" s="57" t="s">
        <v>169</v>
      </c>
      <c r="B93" s="51" t="s">
        <v>156</v>
      </c>
      <c r="C93" s="57" t="s">
        <v>188</v>
      </c>
      <c r="D93" s="27" t="s">
        <v>30</v>
      </c>
      <c r="E93" s="162">
        <f t="shared" ref="E93" si="5">SUM(F93:K93)</f>
        <v>821107</v>
      </c>
      <c r="F93" s="162"/>
      <c r="G93" s="161">
        <f>G91</f>
        <v>637378</v>
      </c>
      <c r="H93" s="160">
        <f>H91</f>
        <v>183729</v>
      </c>
      <c r="I93" s="20"/>
      <c r="J93" s="28"/>
      <c r="K93" s="20"/>
    </row>
    <row r="94" spans="1:11" ht="13.5">
      <c r="A94" s="57" t="s">
        <v>170</v>
      </c>
      <c r="B94" s="52" t="s">
        <v>157</v>
      </c>
      <c r="C94" s="57" t="s">
        <v>189</v>
      </c>
      <c r="D94" s="27" t="s">
        <v>30</v>
      </c>
      <c r="E94" s="27"/>
      <c r="F94" s="28"/>
      <c r="G94" s="28"/>
      <c r="H94" s="28"/>
      <c r="I94" s="20"/>
      <c r="J94" s="28"/>
      <c r="K94" s="20"/>
    </row>
    <row r="95" spans="1:11" ht="24">
      <c r="A95" s="57" t="s">
        <v>171</v>
      </c>
      <c r="B95" s="53" t="s">
        <v>158</v>
      </c>
      <c r="C95" s="57" t="s">
        <v>190</v>
      </c>
      <c r="D95" s="27" t="s">
        <v>30</v>
      </c>
      <c r="E95" s="27"/>
      <c r="F95" s="28"/>
      <c r="G95" s="28"/>
      <c r="H95" s="28"/>
      <c r="I95" s="20"/>
      <c r="J95" s="28"/>
      <c r="K95" s="20"/>
    </row>
    <row r="96" spans="1:11">
      <c r="A96" s="57" t="s">
        <v>172</v>
      </c>
      <c r="B96" s="51" t="s">
        <v>156</v>
      </c>
      <c r="C96" s="57" t="s">
        <v>191</v>
      </c>
      <c r="D96" s="27" t="s">
        <v>30</v>
      </c>
      <c r="E96" s="27"/>
      <c r="F96" s="28"/>
      <c r="G96" s="28"/>
      <c r="H96" s="28"/>
      <c r="I96" s="20"/>
      <c r="J96" s="28"/>
      <c r="K96" s="20"/>
    </row>
    <row r="97" spans="1:11" ht="13.5">
      <c r="A97" s="57" t="s">
        <v>173</v>
      </c>
      <c r="B97" s="52" t="s">
        <v>157</v>
      </c>
      <c r="C97" s="57" t="s">
        <v>192</v>
      </c>
      <c r="D97" s="27" t="s">
        <v>30</v>
      </c>
      <c r="E97" s="27"/>
      <c r="F97" s="28"/>
      <c r="G97" s="28"/>
      <c r="H97" s="28"/>
      <c r="I97" s="20"/>
      <c r="J97" s="28"/>
      <c r="K97" s="20"/>
    </row>
    <row r="98" spans="1:11" ht="13.5">
      <c r="A98" s="57" t="s">
        <v>174</v>
      </c>
      <c r="B98" s="54" t="s">
        <v>159</v>
      </c>
      <c r="C98" s="57" t="s">
        <v>193</v>
      </c>
      <c r="D98" s="27" t="s">
        <v>30</v>
      </c>
      <c r="E98" s="27"/>
      <c r="F98" s="28"/>
      <c r="G98" s="28"/>
      <c r="H98" s="28"/>
      <c r="I98" s="20"/>
      <c r="J98" s="28"/>
      <c r="K98" s="20"/>
    </row>
    <row r="99" spans="1:11">
      <c r="A99" s="57" t="s">
        <v>175</v>
      </c>
      <c r="B99" s="51" t="s">
        <v>156</v>
      </c>
      <c r="C99" s="57" t="s">
        <v>194</v>
      </c>
      <c r="D99" s="27" t="s">
        <v>30</v>
      </c>
      <c r="E99" s="27"/>
      <c r="F99" s="28"/>
      <c r="G99" s="28"/>
      <c r="H99" s="28"/>
      <c r="I99" s="20"/>
      <c r="J99" s="28"/>
      <c r="K99" s="20"/>
    </row>
    <row r="100" spans="1:11" ht="13.5">
      <c r="A100" s="57" t="s">
        <v>176</v>
      </c>
      <c r="B100" s="52" t="s">
        <v>157</v>
      </c>
      <c r="C100" s="57" t="s">
        <v>195</v>
      </c>
      <c r="D100" s="27" t="s">
        <v>30</v>
      </c>
      <c r="E100" s="27"/>
      <c r="F100" s="28"/>
      <c r="G100" s="28"/>
      <c r="H100" s="28"/>
      <c r="I100" s="20"/>
      <c r="J100" s="28"/>
      <c r="K100" s="20"/>
    </row>
    <row r="101" spans="1:11">
      <c r="A101" s="57" t="s">
        <v>177</v>
      </c>
      <c r="B101" s="55" t="s">
        <v>160</v>
      </c>
      <c r="C101" s="57" t="s">
        <v>196</v>
      </c>
      <c r="D101" s="27" t="s">
        <v>30</v>
      </c>
      <c r="E101" s="27"/>
      <c r="F101" s="28"/>
      <c r="G101" s="28"/>
      <c r="H101" s="28"/>
      <c r="I101" s="20"/>
      <c r="J101" s="28"/>
      <c r="K101" s="20"/>
    </row>
    <row r="102" spans="1:11">
      <c r="A102" s="57" t="s">
        <v>178</v>
      </c>
      <c r="B102" s="51" t="s">
        <v>156</v>
      </c>
      <c r="C102" s="57" t="s">
        <v>197</v>
      </c>
      <c r="D102" s="27" t="s">
        <v>94</v>
      </c>
      <c r="E102" s="27"/>
      <c r="F102" s="28"/>
      <c r="G102" s="28"/>
      <c r="H102" s="28"/>
      <c r="I102" s="20"/>
      <c r="J102" s="28"/>
      <c r="K102" s="20"/>
    </row>
    <row r="103" spans="1:11">
      <c r="A103" s="57" t="s">
        <v>179</v>
      </c>
      <c r="B103" s="52" t="s">
        <v>161</v>
      </c>
      <c r="C103" s="57" t="s">
        <v>198</v>
      </c>
      <c r="D103" s="27" t="s">
        <v>94</v>
      </c>
      <c r="E103" s="27"/>
      <c r="F103" s="28"/>
      <c r="G103" s="28"/>
      <c r="H103" s="28"/>
      <c r="I103" s="20"/>
      <c r="J103" s="28"/>
      <c r="K103" s="20"/>
    </row>
    <row r="104" spans="1:11" ht="39" customHeight="1">
      <c r="A104" s="57" t="s">
        <v>180</v>
      </c>
      <c r="B104" s="56" t="s">
        <v>162</v>
      </c>
      <c r="C104" s="57" t="s">
        <v>199</v>
      </c>
      <c r="D104" s="27" t="s">
        <v>94</v>
      </c>
      <c r="E104" s="164">
        <f t="shared" ref="E104:F104" si="6">E93</f>
        <v>821107</v>
      </c>
      <c r="F104" s="164">
        <f t="shared" si="6"/>
        <v>0</v>
      </c>
      <c r="G104" s="164">
        <f>G93</f>
        <v>637378</v>
      </c>
      <c r="H104" s="164">
        <f>H93</f>
        <v>183729</v>
      </c>
      <c r="I104" s="20"/>
      <c r="J104" s="28"/>
      <c r="K104" s="20"/>
    </row>
    <row r="105" spans="1:11">
      <c r="A105" s="58"/>
      <c r="B105" s="52" t="s">
        <v>163</v>
      </c>
      <c r="C105" s="57" t="s">
        <v>200</v>
      </c>
      <c r="D105" s="26"/>
      <c r="E105" s="26"/>
      <c r="F105" s="28"/>
      <c r="G105" s="28"/>
      <c r="H105" s="28"/>
      <c r="I105" s="20"/>
      <c r="J105" s="28"/>
      <c r="K105" s="20"/>
    </row>
    <row r="106" spans="1:11" ht="36">
      <c r="A106" s="57" t="s">
        <v>181</v>
      </c>
      <c r="B106" s="56" t="s">
        <v>164</v>
      </c>
      <c r="C106" s="57" t="s">
        <v>201</v>
      </c>
      <c r="D106" s="27" t="s">
        <v>94</v>
      </c>
      <c r="E106" s="27"/>
      <c r="F106" s="28"/>
      <c r="G106" s="28"/>
      <c r="H106" s="28"/>
      <c r="I106" s="20"/>
      <c r="J106" s="28"/>
      <c r="K106" s="20"/>
    </row>
    <row r="107" spans="1:11">
      <c r="A107" s="58"/>
      <c r="B107" s="52" t="s">
        <v>163</v>
      </c>
      <c r="C107" s="57" t="s">
        <v>202</v>
      </c>
      <c r="D107" s="26"/>
      <c r="E107" s="26"/>
      <c r="F107" s="28"/>
      <c r="G107" s="28"/>
      <c r="H107" s="28"/>
      <c r="I107" s="20"/>
      <c r="J107" s="28"/>
      <c r="K107" s="20"/>
    </row>
    <row r="108" spans="1:11" ht="6.75" customHeight="1"/>
    <row r="109" spans="1:11" ht="15">
      <c r="A109" s="8" t="s">
        <v>95</v>
      </c>
    </row>
    <row r="110" spans="1:11" ht="15">
      <c r="A110" s="1" t="s">
        <v>561</v>
      </c>
    </row>
    <row r="111" spans="1:11">
      <c r="A111" s="11" t="s">
        <v>96</v>
      </c>
    </row>
    <row r="113" spans="1:1" ht="15">
      <c r="A113" s="1" t="s">
        <v>562</v>
      </c>
    </row>
    <row r="114" spans="1:1">
      <c r="A114" s="11" t="s">
        <v>97</v>
      </c>
    </row>
    <row r="116" spans="1:1" ht="15">
      <c r="A116" s="8" t="s">
        <v>98</v>
      </c>
    </row>
    <row r="126" spans="1:1" s="38" customFormat="1" ht="11.25">
      <c r="A126" s="37" t="s">
        <v>85</v>
      </c>
    </row>
    <row r="127" spans="1:1" s="38" customFormat="1" ht="3.75" customHeight="1"/>
    <row r="128" spans="1:1" s="38" customFormat="1" ht="11.25">
      <c r="A128" s="37" t="s">
        <v>86</v>
      </c>
    </row>
    <row r="129" spans="1:1" s="38" customFormat="1" ht="6.75" customHeight="1"/>
    <row r="130" spans="1:1" s="38" customFormat="1" ht="11.25">
      <c r="A130" s="37" t="s">
        <v>87</v>
      </c>
    </row>
    <row r="131" spans="1:1" s="38" customFormat="1" ht="5.25" customHeight="1"/>
    <row r="132" spans="1:1" s="38" customFormat="1" ht="11.25">
      <c r="A132" s="39" t="s">
        <v>118</v>
      </c>
    </row>
    <row r="133" spans="1:1" s="38" customFormat="1" ht="6" customHeight="1"/>
    <row r="134" spans="1:1" s="38" customFormat="1" ht="11.25">
      <c r="A134" s="39" t="s">
        <v>119</v>
      </c>
    </row>
    <row r="135" spans="1:1" s="38" customFormat="1" ht="11.25">
      <c r="A135" s="39" t="s">
        <v>120</v>
      </c>
    </row>
    <row r="136" spans="1:1" s="38" customFormat="1" ht="6" customHeight="1"/>
    <row r="137" spans="1:1" s="38" customFormat="1" ht="11.25">
      <c r="A137" s="39" t="s">
        <v>121</v>
      </c>
    </row>
    <row r="138" spans="1:1" s="38" customFormat="1" ht="11.25">
      <c r="A138" s="39" t="s">
        <v>122</v>
      </c>
    </row>
    <row r="139" spans="1:1" s="38" customFormat="1" ht="5.25" customHeight="1"/>
    <row r="140" spans="1:1" s="38" customFormat="1" ht="11.25">
      <c r="A140" s="39" t="s">
        <v>123</v>
      </c>
    </row>
    <row r="141" spans="1:1" s="38" customFormat="1" ht="4.5" customHeight="1"/>
    <row r="142" spans="1:1" s="38" customFormat="1" ht="11.25">
      <c r="A142" s="37" t="s">
        <v>88</v>
      </c>
    </row>
    <row r="143" spans="1:1" s="38" customFormat="1" ht="11.25">
      <c r="A143" s="39" t="s">
        <v>124</v>
      </c>
    </row>
    <row r="144" spans="1:1" s="38" customFormat="1" ht="11.25">
      <c r="A144" s="39" t="s">
        <v>125</v>
      </c>
    </row>
    <row r="145" spans="1:1" s="38" customFormat="1" ht="11.25"/>
    <row r="146" spans="1:1" s="38" customFormat="1" ht="11.25">
      <c r="A146" s="37" t="s">
        <v>89</v>
      </c>
    </row>
    <row r="147" spans="1:1" s="38" customFormat="1" ht="11.25">
      <c r="A147" s="39" t="s">
        <v>126</v>
      </c>
    </row>
    <row r="148" spans="1:1" s="38" customFormat="1" ht="11.25"/>
    <row r="149" spans="1:1" s="38" customFormat="1" ht="11.25">
      <c r="A149" s="37" t="s">
        <v>90</v>
      </c>
    </row>
    <row r="150" spans="1:1" s="38" customFormat="1" ht="11.25">
      <c r="A150" s="39" t="s">
        <v>127</v>
      </c>
    </row>
    <row r="151" spans="1:1" s="38" customFormat="1" ht="11.25">
      <c r="A151" s="39" t="s">
        <v>128</v>
      </c>
    </row>
    <row r="152" spans="1:1" s="38" customFormat="1" ht="11.25"/>
    <row r="153" spans="1:1" s="38" customFormat="1" ht="11.25">
      <c r="A153" s="37" t="s">
        <v>91</v>
      </c>
    </row>
    <row r="154" spans="1:1" s="38" customFormat="1" ht="11.25">
      <c r="A154" s="39" t="s">
        <v>129</v>
      </c>
    </row>
    <row r="155" spans="1:1" s="38" customFormat="1" ht="11.25"/>
    <row r="156" spans="1:1" s="38" customFormat="1" ht="11.25">
      <c r="A156" s="37" t="s">
        <v>92</v>
      </c>
    </row>
    <row r="157" spans="1:1" s="38" customFormat="1" ht="11.25"/>
    <row r="158" spans="1:1" s="38" customFormat="1" ht="11.25">
      <c r="A158" s="37" t="s">
        <v>93</v>
      </c>
    </row>
    <row r="159" spans="1:1" s="38" customFormat="1" ht="11.25">
      <c r="A159" s="39" t="s">
        <v>130</v>
      </c>
    </row>
    <row r="160" spans="1:1" s="38" customFormat="1" ht="11.25">
      <c r="A160" s="39" t="s">
        <v>131</v>
      </c>
    </row>
    <row r="162" spans="1:10">
      <c r="A162" s="40" t="s">
        <v>100</v>
      </c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>
      <c r="A163" s="41" t="s">
        <v>129</v>
      </c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>
      <c r="A164" s="38"/>
      <c r="B164" s="38"/>
      <c r="C164" s="38"/>
      <c r="D164" s="38"/>
      <c r="E164" s="38"/>
      <c r="F164" s="38"/>
      <c r="G164" s="38"/>
      <c r="H164" s="38"/>
      <c r="I164" s="38"/>
      <c r="J164" s="38"/>
    </row>
    <row r="165" spans="1:10">
      <c r="A165" s="40" t="s">
        <v>101</v>
      </c>
      <c r="B165" s="38"/>
      <c r="C165" s="38"/>
      <c r="D165" s="38"/>
      <c r="E165" s="38"/>
      <c r="F165" s="38"/>
      <c r="G165" s="38"/>
      <c r="H165" s="38"/>
      <c r="I165" s="38"/>
      <c r="J165" s="38"/>
    </row>
    <row r="166" spans="1:10">
      <c r="A166" s="41" t="s">
        <v>132</v>
      </c>
      <c r="B166" s="38"/>
      <c r="C166" s="38"/>
      <c r="D166" s="38"/>
      <c r="E166" s="38"/>
      <c r="F166" s="38"/>
      <c r="G166" s="38"/>
      <c r="H166" s="38"/>
      <c r="I166" s="38"/>
      <c r="J166" s="38"/>
    </row>
    <row r="167" spans="1:10">
      <c r="A167" s="41" t="s">
        <v>133</v>
      </c>
      <c r="B167" s="38"/>
      <c r="C167" s="38"/>
      <c r="D167" s="38"/>
      <c r="E167" s="38"/>
      <c r="F167" s="38"/>
      <c r="G167" s="38"/>
      <c r="H167" s="38"/>
      <c r="I167" s="38"/>
      <c r="J167" s="38"/>
    </row>
    <row r="168" spans="1:10">
      <c r="A168" s="41" t="s">
        <v>134</v>
      </c>
      <c r="B168" s="38"/>
      <c r="C168" s="38"/>
      <c r="D168" s="38"/>
      <c r="E168" s="38"/>
      <c r="F168" s="38"/>
      <c r="G168" s="38"/>
      <c r="H168" s="38"/>
      <c r="I168" s="38"/>
      <c r="J168" s="38"/>
    </row>
    <row r="169" spans="1:10">
      <c r="A169" s="41" t="s">
        <v>135</v>
      </c>
      <c r="B169" s="38"/>
      <c r="C169" s="38"/>
      <c r="D169" s="38"/>
      <c r="E169" s="38"/>
      <c r="F169" s="38"/>
      <c r="G169" s="38"/>
      <c r="H169" s="38"/>
      <c r="I169" s="38"/>
      <c r="J169" s="38"/>
    </row>
    <row r="170" spans="1:10">
      <c r="A170" s="40" t="s">
        <v>102</v>
      </c>
      <c r="B170" s="38"/>
      <c r="C170" s="38"/>
      <c r="D170" s="38"/>
      <c r="E170" s="38"/>
      <c r="F170" s="38"/>
      <c r="G170" s="38"/>
      <c r="H170" s="38"/>
      <c r="I170" s="38"/>
      <c r="J170" s="38"/>
    </row>
    <row r="171" spans="1:10">
      <c r="A171" s="41" t="s">
        <v>136</v>
      </c>
      <c r="B171" s="38"/>
      <c r="C171" s="38"/>
      <c r="D171" s="38"/>
      <c r="E171" s="38"/>
      <c r="F171" s="38"/>
      <c r="G171" s="38"/>
      <c r="H171" s="38"/>
      <c r="I171" s="38"/>
      <c r="J171" s="38"/>
    </row>
    <row r="172" spans="1:10">
      <c r="A172" s="40" t="s">
        <v>103</v>
      </c>
      <c r="B172" s="38"/>
      <c r="C172" s="38"/>
      <c r="D172" s="38"/>
      <c r="E172" s="38"/>
      <c r="F172" s="38"/>
      <c r="G172" s="38"/>
      <c r="H172" s="38"/>
      <c r="I172" s="38"/>
      <c r="J172" s="38"/>
    </row>
    <row r="173" spans="1:10">
      <c r="A173" s="40" t="s">
        <v>104</v>
      </c>
      <c r="B173" s="38"/>
      <c r="C173" s="38"/>
      <c r="D173" s="38"/>
      <c r="E173" s="38"/>
      <c r="F173" s="38"/>
      <c r="G173" s="38"/>
      <c r="H173" s="38"/>
      <c r="I173" s="38"/>
      <c r="J173" s="38"/>
    </row>
    <row r="174" spans="1:10">
      <c r="A174" s="40" t="s">
        <v>105</v>
      </c>
      <c r="B174" s="38"/>
      <c r="C174" s="38"/>
      <c r="D174" s="38"/>
      <c r="E174" s="38"/>
      <c r="F174" s="38"/>
      <c r="G174" s="38"/>
      <c r="H174" s="38"/>
      <c r="I174" s="38"/>
      <c r="J174" s="38"/>
    </row>
    <row r="175" spans="1:10">
      <c r="A175" s="40" t="s">
        <v>106</v>
      </c>
      <c r="B175" s="38"/>
      <c r="C175" s="38"/>
      <c r="D175" s="38"/>
      <c r="E175" s="38"/>
      <c r="F175" s="38"/>
      <c r="G175" s="38"/>
      <c r="H175" s="38"/>
      <c r="I175" s="38"/>
      <c r="J175" s="38"/>
    </row>
    <row r="176" spans="1:10">
      <c r="A176" s="41" t="s">
        <v>137</v>
      </c>
      <c r="B176" s="38"/>
      <c r="C176" s="38"/>
      <c r="D176" s="38"/>
      <c r="E176" s="38"/>
      <c r="F176" s="38"/>
      <c r="G176" s="38"/>
      <c r="H176" s="38"/>
      <c r="I176" s="38"/>
      <c r="J176" s="38"/>
    </row>
    <row r="177" spans="1:10">
      <c r="A177" s="38"/>
      <c r="B177" s="42"/>
      <c r="C177" s="38"/>
      <c r="D177" s="38"/>
      <c r="E177" s="38"/>
      <c r="F177" s="38"/>
      <c r="G177" s="38"/>
      <c r="H177" s="38"/>
      <c r="I177" s="38"/>
      <c r="J177" s="38"/>
    </row>
    <row r="178" spans="1:10">
      <c r="A178" s="38"/>
      <c r="B178" s="38"/>
      <c r="C178" s="38"/>
      <c r="D178" s="38"/>
      <c r="E178" s="38"/>
      <c r="F178" s="38"/>
      <c r="G178" s="38"/>
      <c r="H178" s="38"/>
      <c r="I178" s="38"/>
      <c r="J178" s="38"/>
    </row>
    <row r="179" spans="1:10">
      <c r="A179" s="38"/>
      <c r="B179" s="43"/>
      <c r="C179" s="38"/>
      <c r="D179" s="38"/>
      <c r="E179" s="38"/>
      <c r="F179" s="38"/>
      <c r="G179" s="38"/>
      <c r="H179" s="38"/>
      <c r="I179" s="38"/>
      <c r="J179" s="38"/>
    </row>
    <row r="181" spans="1:10">
      <c r="B181" s="8"/>
    </row>
    <row r="183" spans="1:10">
      <c r="B183" s="8"/>
    </row>
    <row r="185" spans="1:10">
      <c r="B185" s="11"/>
    </row>
    <row r="187" spans="1:10">
      <c r="B187" s="5"/>
    </row>
    <row r="189" spans="1:10" ht="15">
      <c r="B189" s="18"/>
    </row>
    <row r="191" spans="1:10">
      <c r="B191" s="22"/>
    </row>
    <row r="192" spans="1:10">
      <c r="B192" s="8"/>
    </row>
    <row r="194" spans="2:2">
      <c r="B194" s="22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22"/>
    </row>
    <row r="200" spans="2:2">
      <c r="B200" s="8"/>
    </row>
    <row r="201" spans="2:2">
      <c r="B201" s="22"/>
    </row>
    <row r="202" spans="2:2">
      <c r="B202" s="22"/>
    </row>
    <row r="203" spans="2:2">
      <c r="B203" s="22"/>
    </row>
    <row r="204" spans="2:2">
      <c r="B204" s="22"/>
    </row>
    <row r="205" spans="2:2">
      <c r="B205" s="8"/>
    </row>
  </sheetData>
  <mergeCells count="21">
    <mergeCell ref="C20:I20"/>
    <mergeCell ref="H3:K3"/>
    <mergeCell ref="H26:I26"/>
    <mergeCell ref="J26:J27"/>
    <mergeCell ref="H5:K5"/>
    <mergeCell ref="A84:A85"/>
    <mergeCell ref="B84:B85"/>
    <mergeCell ref="C84:C85"/>
    <mergeCell ref="B26:B27"/>
    <mergeCell ref="C26:C27"/>
    <mergeCell ref="J84:J85"/>
    <mergeCell ref="H84:I84"/>
    <mergeCell ref="K84:K85"/>
    <mergeCell ref="C21:I21"/>
    <mergeCell ref="F84:G84"/>
    <mergeCell ref="D84:D85"/>
    <mergeCell ref="E84:E85"/>
    <mergeCell ref="D26:D27"/>
    <mergeCell ref="E26:E27"/>
    <mergeCell ref="K26:K27"/>
    <mergeCell ref="F26:G26"/>
  </mergeCells>
  <pageMargins left="0.70866141732283472" right="0.70866141732283472" top="0.35433070866141736" bottom="0.35433070866141736" header="0.31496062992125984" footer="0.31496062992125984"/>
  <pageSetup paperSize="9" scale="65" fitToHeight="0" orientation="landscape" r:id="rId1"/>
  <rowBreaks count="2" manualBreakCount="2">
    <brk id="76" max="10" man="1"/>
    <brk id="176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O45"/>
  <sheetViews>
    <sheetView view="pageBreakPreview" zoomScale="60" workbookViewId="0">
      <selection activeCell="EF19" sqref="EF19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86" width="0.85546875" style="106"/>
    <col min="87" max="87" width="3.7109375" style="106" bestFit="1" customWidth="1"/>
    <col min="88" max="135" width="0.85546875" style="106"/>
    <col min="136" max="136" width="2" style="106" bestFit="1" customWidth="1"/>
    <col min="137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6" ht="20.25" customHeight="1"/>
    <row r="2" spans="1:146" ht="22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CI2" s="303" t="s">
        <v>490</v>
      </c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</row>
    <row r="3" spans="1:146" s="108" customFormat="1" ht="15.75">
      <c r="A3" s="134" t="s">
        <v>434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8"/>
    </row>
    <row r="4" spans="1:146" ht="12.75" customHeight="1">
      <c r="O4" s="304" t="str">
        <f>план!C21</f>
        <v>муниципальное бюджетное учреждение дополнительного образования "Детская школа искуств № 28"</v>
      </c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6"/>
    </row>
    <row r="5" spans="1:146" s="108" customFormat="1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8"/>
    </row>
    <row r="6" spans="1:146" s="142" customFormat="1" ht="15">
      <c r="A6" s="244" t="s">
        <v>327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</row>
    <row r="7" spans="1:146" s="142" customFormat="1" ht="19.5" customHeight="1">
      <c r="A7" s="305" t="s">
        <v>491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</row>
    <row r="8" spans="1:146" s="142" customFormat="1" ht="15">
      <c r="A8" s="143" t="s">
        <v>494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144"/>
      <c r="Z8" s="144"/>
      <c r="AA8" s="144"/>
      <c r="AB8" s="144"/>
      <c r="AC8" s="144"/>
      <c r="AD8" s="144"/>
      <c r="AE8" s="301" t="s">
        <v>495</v>
      </c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</row>
    <row r="9" spans="1:146" s="109" customFormat="1" ht="10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</row>
    <row r="10" spans="1:146" s="141" customFormat="1" ht="45" customHeight="1">
      <c r="A10" s="291" t="s">
        <v>329</v>
      </c>
      <c r="B10" s="292"/>
      <c r="C10" s="292"/>
      <c r="D10" s="292"/>
      <c r="E10" s="292"/>
      <c r="F10" s="293"/>
      <c r="G10" s="291" t="s">
        <v>492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91" t="s">
        <v>493</v>
      </c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3"/>
      <c r="BD10" s="291" t="s">
        <v>426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3"/>
      <c r="BT10" s="294" t="s">
        <v>341</v>
      </c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6"/>
    </row>
    <row r="11" spans="1:146" s="114" customFormat="1">
      <c r="A11" s="297">
        <v>1</v>
      </c>
      <c r="B11" s="297"/>
      <c r="C11" s="297"/>
      <c r="D11" s="297"/>
      <c r="E11" s="297"/>
      <c r="F11" s="297"/>
      <c r="G11" s="297">
        <v>2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>
        <v>3</v>
      </c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>
        <v>4</v>
      </c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8">
        <v>5</v>
      </c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300"/>
    </row>
    <row r="12" spans="1:146" s="115" customFormat="1" ht="15" customHeight="1">
      <c r="A12" s="281"/>
      <c r="B12" s="281"/>
      <c r="C12" s="281"/>
      <c r="D12" s="281"/>
      <c r="E12" s="281"/>
      <c r="F12" s="281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4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6"/>
    </row>
    <row r="13" spans="1:146" s="115" customFormat="1" ht="15" customHeight="1">
      <c r="A13" s="281"/>
      <c r="B13" s="281"/>
      <c r="C13" s="281"/>
      <c r="D13" s="281"/>
      <c r="E13" s="281"/>
      <c r="F13" s="281"/>
      <c r="G13" s="287" t="s">
        <v>336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8"/>
      <c r="AE13" s="283" t="s">
        <v>293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293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4">
        <f>SUM(BT12)</f>
        <v>0</v>
      </c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46" s="115" customFormat="1" ht="15" customHeight="1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33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pans="1:146" s="142" customFormat="1" ht="15">
      <c r="A15" s="143" t="s">
        <v>494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/>
      <c r="Y15" s="144"/>
      <c r="Z15" s="144"/>
      <c r="AA15" s="144"/>
      <c r="AB15" s="144"/>
      <c r="AC15" s="144"/>
      <c r="AD15" s="144"/>
      <c r="AE15" s="301" t="s">
        <v>496</v>
      </c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</row>
    <row r="16" spans="1:146" s="109" customFormat="1" ht="10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</row>
    <row r="17" spans="1:145" s="141" customFormat="1" ht="45" customHeight="1">
      <c r="A17" s="291" t="s">
        <v>329</v>
      </c>
      <c r="B17" s="292"/>
      <c r="C17" s="292"/>
      <c r="D17" s="292"/>
      <c r="E17" s="292"/>
      <c r="F17" s="293"/>
      <c r="G17" s="291" t="s">
        <v>492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3"/>
      <c r="AE17" s="291" t="s">
        <v>493</v>
      </c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3"/>
      <c r="BD17" s="291" t="s">
        <v>426</v>
      </c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3"/>
      <c r="BT17" s="294" t="s">
        <v>341</v>
      </c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6"/>
    </row>
    <row r="18" spans="1:145" s="114" customFormat="1">
      <c r="A18" s="297">
        <v>1</v>
      </c>
      <c r="B18" s="297"/>
      <c r="C18" s="297"/>
      <c r="D18" s="297"/>
      <c r="E18" s="297"/>
      <c r="F18" s="297"/>
      <c r="G18" s="297">
        <v>2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>
        <v>3</v>
      </c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>
        <v>4</v>
      </c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8">
        <v>5</v>
      </c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0"/>
    </row>
    <row r="19" spans="1:145" s="115" customFormat="1" ht="15" customHeight="1">
      <c r="A19" s="281"/>
      <c r="B19" s="281"/>
      <c r="C19" s="281"/>
      <c r="D19" s="281"/>
      <c r="E19" s="281"/>
      <c r="F19" s="281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6"/>
    </row>
    <row r="20" spans="1:145" s="115" customFormat="1" ht="15" customHeight="1">
      <c r="A20" s="281"/>
      <c r="B20" s="281"/>
      <c r="C20" s="281"/>
      <c r="D20" s="281"/>
      <c r="E20" s="281"/>
      <c r="F20" s="281"/>
      <c r="G20" s="287" t="s">
        <v>336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8"/>
      <c r="AE20" s="283" t="s">
        <v>293</v>
      </c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 t="s">
        <v>293</v>
      </c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4">
        <f>SUM(BT19)</f>
        <v>0</v>
      </c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90"/>
    </row>
    <row r="21" spans="1:145" s="115" customFormat="1" ht="15" customHeight="1">
      <c r="A21" s="117"/>
      <c r="B21" s="117"/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33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45" s="109" customFormat="1" ht="15">
      <c r="A22" s="223" t="s">
        <v>433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</row>
    <row r="23" spans="1:145" ht="6" customHeight="1"/>
    <row r="24" spans="1:145" s="110" customFormat="1" ht="15">
      <c r="A24" s="110" t="s">
        <v>326</v>
      </c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</row>
    <row r="25" spans="1:145" s="110" customFormat="1" ht="24" customHeight="1"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1:145" s="110" customFormat="1" ht="15">
      <c r="A26" s="244" t="s">
        <v>327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</row>
    <row r="27" spans="1:145" ht="9.75" customHeight="1"/>
    <row r="28" spans="1:145" s="109" customFormat="1" ht="15">
      <c r="A28" s="223" t="s">
        <v>328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</row>
    <row r="29" spans="1:145" ht="10.5" customHeight="1"/>
    <row r="30" spans="1:145" s="113" customFormat="1" ht="13.5" customHeight="1">
      <c r="A30" s="201" t="s">
        <v>329</v>
      </c>
      <c r="B30" s="202"/>
      <c r="C30" s="202"/>
      <c r="D30" s="202"/>
      <c r="E30" s="202"/>
      <c r="F30" s="203"/>
      <c r="G30" s="201" t="s">
        <v>330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Y30" s="201" t="s">
        <v>497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3"/>
      <c r="AO30" s="234" t="s">
        <v>430</v>
      </c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6"/>
      <c r="CR30" s="201" t="s">
        <v>331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3"/>
      <c r="DH30" s="201" t="s">
        <v>431</v>
      </c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 t="s">
        <v>432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3"/>
    </row>
    <row r="31" spans="1:145" s="113" customFormat="1" ht="13.5" customHeight="1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5"/>
      <c r="Y31" s="273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5"/>
      <c r="AO31" s="234" t="s">
        <v>332</v>
      </c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73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5"/>
      <c r="DH31" s="273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273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5"/>
    </row>
    <row r="32" spans="1:145" s="113" customFormat="1" ht="39.75" customHeight="1">
      <c r="A32" s="276"/>
      <c r="B32" s="277"/>
      <c r="C32" s="277"/>
      <c r="D32" s="277"/>
      <c r="E32" s="277"/>
      <c r="F32" s="278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8"/>
      <c r="Y32" s="276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8"/>
      <c r="AO32" s="279" t="s">
        <v>333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 t="s">
        <v>334</v>
      </c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 t="s">
        <v>335</v>
      </c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6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8"/>
      <c r="DH32" s="276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276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8"/>
    </row>
    <row r="33" spans="1:171" s="114" customFormat="1">
      <c r="A33" s="204">
        <v>1</v>
      </c>
      <c r="B33" s="204"/>
      <c r="C33" s="204"/>
      <c r="D33" s="204"/>
      <c r="E33" s="204"/>
      <c r="F33" s="204"/>
      <c r="G33" s="204">
        <v>2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>
        <v>3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>
        <v>4</v>
      </c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>
        <v>5</v>
      </c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>
        <v>6</v>
      </c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>
        <v>7</v>
      </c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>
        <v>8</v>
      </c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>
        <v>9</v>
      </c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</row>
    <row r="34" spans="1:171" s="115" customFormat="1" ht="15" customHeight="1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>
        <f>(SUM(AO34:DG34)*Y34)*12</f>
        <v>0</v>
      </c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>
        <f>DH34/12</f>
        <v>0</v>
      </c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</row>
    <row r="35" spans="1:171" s="115" customFormat="1" ht="23.25" customHeight="1">
      <c r="A35" s="192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>
        <f>(SUM(AO35:DG35)*Y35)*12</f>
        <v>0</v>
      </c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>
        <f t="shared" ref="DY35:DY43" si="0">DH35/12</f>
        <v>0</v>
      </c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</row>
    <row r="36" spans="1:171" s="115" customFormat="1" ht="23.25" customHeight="1">
      <c r="A36" s="192"/>
      <c r="B36" s="192"/>
      <c r="C36" s="192"/>
      <c r="D36" s="192"/>
      <c r="E36" s="192"/>
      <c r="F36" s="19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>
        <f t="shared" ref="DH36:DH42" si="1">(SUM(AO36:DG36)*Y36)*12</f>
        <v>0</v>
      </c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>
        <f t="shared" si="0"/>
        <v>0</v>
      </c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</row>
    <row r="37" spans="1:171" s="115" customFormat="1" ht="23.25" customHeight="1">
      <c r="A37" s="192"/>
      <c r="B37" s="192"/>
      <c r="C37" s="192"/>
      <c r="D37" s="192"/>
      <c r="E37" s="192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>
        <f t="shared" si="1"/>
        <v>0</v>
      </c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>
        <f t="shared" si="0"/>
        <v>0</v>
      </c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</row>
    <row r="38" spans="1:171" s="115" customFormat="1" ht="23.25" customHeight="1">
      <c r="A38" s="192"/>
      <c r="B38" s="192"/>
      <c r="C38" s="192"/>
      <c r="D38" s="192"/>
      <c r="E38" s="192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>
        <f t="shared" si="1"/>
        <v>0</v>
      </c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>
        <f t="shared" si="0"/>
        <v>0</v>
      </c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</row>
    <row r="39" spans="1:171" s="115" customFormat="1" ht="23.25" customHeight="1">
      <c r="A39" s="192"/>
      <c r="B39" s="192"/>
      <c r="C39" s="192"/>
      <c r="D39" s="192"/>
      <c r="E39" s="192"/>
      <c r="F39" s="192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>
        <f t="shared" si="1"/>
        <v>0</v>
      </c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>
        <f t="shared" si="0"/>
        <v>0</v>
      </c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</row>
    <row r="40" spans="1:171" s="115" customFormat="1" ht="23.25" customHeight="1">
      <c r="A40" s="192"/>
      <c r="B40" s="192"/>
      <c r="C40" s="192"/>
      <c r="D40" s="192"/>
      <c r="E40" s="192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>
        <f t="shared" si="1"/>
        <v>0</v>
      </c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>
        <f t="shared" si="0"/>
        <v>0</v>
      </c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</row>
    <row r="41" spans="1:171" s="115" customFormat="1" ht="23.25" customHeight="1">
      <c r="A41" s="192"/>
      <c r="B41" s="192"/>
      <c r="C41" s="192"/>
      <c r="D41" s="192"/>
      <c r="E41" s="192"/>
      <c r="F41" s="19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>
        <f t="shared" si="1"/>
        <v>0</v>
      </c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>
        <f t="shared" si="0"/>
        <v>0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</row>
    <row r="42" spans="1:171" s="115" customFormat="1" ht="23.25" customHeight="1">
      <c r="A42" s="192"/>
      <c r="B42" s="192"/>
      <c r="C42" s="192"/>
      <c r="D42" s="192"/>
      <c r="E42" s="192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>
        <f t="shared" si="1"/>
        <v>0</v>
      </c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>
        <f t="shared" si="0"/>
        <v>0</v>
      </c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</row>
    <row r="43" spans="1:171" s="115" customFormat="1" ht="24.75" customHeight="1">
      <c r="A43" s="192"/>
      <c r="B43" s="192"/>
      <c r="C43" s="192"/>
      <c r="D43" s="192"/>
      <c r="E43" s="192"/>
      <c r="F43" s="192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>
        <f>(SUM(AO43:DG43)*Y43)*12</f>
        <v>0</v>
      </c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>
        <f t="shared" si="0"/>
        <v>0</v>
      </c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</row>
    <row r="44" spans="1:171" s="115" customFormat="1" ht="15" customHeight="1">
      <c r="A44" s="233" t="s">
        <v>336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2"/>
      <c r="Y44" s="271">
        <f>SUM(Y34:AN43)</f>
        <v>0</v>
      </c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197">
        <f>SUM(AO34:BF43)</f>
        <v>0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>
        <f>SUM(BG34:BY43)</f>
        <v>0</v>
      </c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>
        <f>SUM(BZ34:CQ43)</f>
        <v>0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>
        <f>SUM(CR34:DG43)</f>
        <v>0</v>
      </c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>
        <f>SUM(DH34:DX43)</f>
        <v>0</v>
      </c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>
        <f>SUM(DY34:EO43)</f>
        <v>0</v>
      </c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</row>
    <row r="45" spans="1:171" s="115" customFormat="1" ht="1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</row>
  </sheetData>
  <mergeCells count="171">
    <mergeCell ref="DY42:EO42"/>
    <mergeCell ref="A43:F43"/>
    <mergeCell ref="G43:X43"/>
    <mergeCell ref="Y43:AN43"/>
    <mergeCell ref="AO43:BF43"/>
    <mergeCell ref="BG43:BY43"/>
    <mergeCell ref="BZ43:CQ43"/>
    <mergeCell ref="CR43:DG43"/>
    <mergeCell ref="A42:F42"/>
    <mergeCell ref="G42:X42"/>
    <mergeCell ref="Y42:AN42"/>
    <mergeCell ref="DH43:DX43"/>
    <mergeCell ref="DY43:EO43"/>
    <mergeCell ref="A44:X44"/>
    <mergeCell ref="Y44:AN44"/>
    <mergeCell ref="AO44:BF44"/>
    <mergeCell ref="BG44:BY44"/>
    <mergeCell ref="BZ44:CQ44"/>
    <mergeCell ref="CR44:DG44"/>
    <mergeCell ref="DH44:DX44"/>
    <mergeCell ref="DY44:EO44"/>
    <mergeCell ref="DY40:EO40"/>
    <mergeCell ref="A41:F41"/>
    <mergeCell ref="G41:X41"/>
    <mergeCell ref="Y41:AN41"/>
    <mergeCell ref="AO41:BF41"/>
    <mergeCell ref="BG41:BY41"/>
    <mergeCell ref="BZ41:CQ41"/>
    <mergeCell ref="CR41:DG41"/>
    <mergeCell ref="DH41:DX41"/>
    <mergeCell ref="DY41:EO41"/>
    <mergeCell ref="A40:F40"/>
    <mergeCell ref="G40:X40"/>
    <mergeCell ref="Y40:AN40"/>
    <mergeCell ref="AO40:BF40"/>
    <mergeCell ref="BG40:BY40"/>
    <mergeCell ref="BZ40:CQ40"/>
    <mergeCell ref="CR40:DG40"/>
    <mergeCell ref="DH40:DX40"/>
    <mergeCell ref="AO42:BF42"/>
    <mergeCell ref="BG42:BY42"/>
    <mergeCell ref="BZ42:CQ42"/>
    <mergeCell ref="CR42:DG42"/>
    <mergeCell ref="DH42:DX42"/>
    <mergeCell ref="CR38:DG38"/>
    <mergeCell ref="DH38:DX38"/>
    <mergeCell ref="DY38:EO38"/>
    <mergeCell ref="A39:F39"/>
    <mergeCell ref="G39:X39"/>
    <mergeCell ref="Y39:AN39"/>
    <mergeCell ref="AO39:BF39"/>
    <mergeCell ref="BG39:BY39"/>
    <mergeCell ref="BZ39:CQ39"/>
    <mergeCell ref="CR39:DG39"/>
    <mergeCell ref="A38:F38"/>
    <mergeCell ref="G38:X38"/>
    <mergeCell ref="Y38:AN38"/>
    <mergeCell ref="AO38:BF38"/>
    <mergeCell ref="BG38:BY38"/>
    <mergeCell ref="BZ38:CQ38"/>
    <mergeCell ref="DH39:DX39"/>
    <mergeCell ref="DY39:EO39"/>
    <mergeCell ref="A37:F37"/>
    <mergeCell ref="G37:X37"/>
    <mergeCell ref="Y37:AN37"/>
    <mergeCell ref="AO37:BF37"/>
    <mergeCell ref="BG37:BY37"/>
    <mergeCell ref="BZ37:CQ37"/>
    <mergeCell ref="CR37:DG37"/>
    <mergeCell ref="DH37:DX37"/>
    <mergeCell ref="DY37:EO37"/>
    <mergeCell ref="A36:F36"/>
    <mergeCell ref="G36:X36"/>
    <mergeCell ref="Y36:AN36"/>
    <mergeCell ref="AO36:BF36"/>
    <mergeCell ref="BG36:BY36"/>
    <mergeCell ref="BZ36:CQ36"/>
    <mergeCell ref="CR36:DG36"/>
    <mergeCell ref="DH36:DX36"/>
    <mergeCell ref="DY36:EO36"/>
    <mergeCell ref="A35:F35"/>
    <mergeCell ref="G35:X35"/>
    <mergeCell ref="Y35:AN35"/>
    <mergeCell ref="AO35:BF35"/>
    <mergeCell ref="BG35:BY35"/>
    <mergeCell ref="BZ35:CQ35"/>
    <mergeCell ref="CR35:DG35"/>
    <mergeCell ref="DH35:DX35"/>
    <mergeCell ref="DY35:EO35"/>
    <mergeCell ref="A34:F34"/>
    <mergeCell ref="G34:X34"/>
    <mergeCell ref="Y34:AN34"/>
    <mergeCell ref="AO34:BF34"/>
    <mergeCell ref="BG34:BY34"/>
    <mergeCell ref="BZ34:CQ34"/>
    <mergeCell ref="CR34:DG34"/>
    <mergeCell ref="DH34:DX34"/>
    <mergeCell ref="DY34:EO34"/>
    <mergeCell ref="A33:F33"/>
    <mergeCell ref="G33:X33"/>
    <mergeCell ref="Y33:AN33"/>
    <mergeCell ref="AO33:BF33"/>
    <mergeCell ref="BG33:BY33"/>
    <mergeCell ref="BZ33:CQ33"/>
    <mergeCell ref="CR33:DG33"/>
    <mergeCell ref="DH33:DX33"/>
    <mergeCell ref="DY33:EO33"/>
    <mergeCell ref="A28:DX28"/>
    <mergeCell ref="A30:F32"/>
    <mergeCell ref="G30:X32"/>
    <mergeCell ref="Y30:AN32"/>
    <mergeCell ref="AO30:CQ30"/>
    <mergeCell ref="CR30:DG32"/>
    <mergeCell ref="DH30:DX32"/>
    <mergeCell ref="A2:W2"/>
    <mergeCell ref="A22:DX22"/>
    <mergeCell ref="X24:DX24"/>
    <mergeCell ref="A26:AN26"/>
    <mergeCell ref="AO26:DX26"/>
    <mergeCell ref="CI2:EE2"/>
    <mergeCell ref="DY30:EO32"/>
    <mergeCell ref="AO31:CQ31"/>
    <mergeCell ref="AO32:BF32"/>
    <mergeCell ref="BG32:BY32"/>
    <mergeCell ref="BZ32:CQ32"/>
    <mergeCell ref="A7:DA7"/>
    <mergeCell ref="AE8:AZ8"/>
    <mergeCell ref="A10:F10"/>
    <mergeCell ref="G10:AD10"/>
    <mergeCell ref="AE10:BC10"/>
    <mergeCell ref="A17:F17"/>
    <mergeCell ref="G17:AD17"/>
    <mergeCell ref="AE17:BC17"/>
    <mergeCell ref="BD17:BS17"/>
    <mergeCell ref="BT17:DA17"/>
    <mergeCell ref="BD10:BS10"/>
    <mergeCell ref="BT10:DA10"/>
    <mergeCell ref="A11:F11"/>
    <mergeCell ref="G11:AD11"/>
    <mergeCell ref="AE11:BC11"/>
    <mergeCell ref="BD11:BS11"/>
    <mergeCell ref="BT11:DA11"/>
    <mergeCell ref="A12:F12"/>
    <mergeCell ref="G12:AD12"/>
    <mergeCell ref="AE12:BC12"/>
    <mergeCell ref="BD12:BS12"/>
    <mergeCell ref="BT12:DA12"/>
    <mergeCell ref="A20:F20"/>
    <mergeCell ref="G20:AD20"/>
    <mergeCell ref="AE20:BC20"/>
    <mergeCell ref="BD20:BS20"/>
    <mergeCell ref="BT20:DA20"/>
    <mergeCell ref="O4:DU4"/>
    <mergeCell ref="A6:AN6"/>
    <mergeCell ref="AO6:DX6"/>
    <mergeCell ref="A18:F18"/>
    <mergeCell ref="G18:AD18"/>
    <mergeCell ref="AE18:BC18"/>
    <mergeCell ref="BD18:BS18"/>
    <mergeCell ref="BT18:DA18"/>
    <mergeCell ref="A19:F19"/>
    <mergeCell ref="G19:AD19"/>
    <mergeCell ref="AE19:BC19"/>
    <mergeCell ref="BD19:BS19"/>
    <mergeCell ref="BT19:DA19"/>
    <mergeCell ref="A13:F13"/>
    <mergeCell ref="G13:AD13"/>
    <mergeCell ref="AE13:BC13"/>
    <mergeCell ref="BD13:BS13"/>
    <mergeCell ref="BT13:DA13"/>
    <mergeCell ref="AE15:AZ15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/>
  <rowBreaks count="1" manualBreakCount="1">
    <brk id="20" max="1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O273"/>
  <sheetViews>
    <sheetView topLeftCell="A13" workbookViewId="0">
      <selection activeCell="H261" sqref="H261:BC268"/>
    </sheetView>
  </sheetViews>
  <sheetFormatPr defaultColWidth="0.85546875" defaultRowHeight="12.75"/>
  <cols>
    <col min="1" max="22" width="0.85546875" style="106" customWidth="1"/>
    <col min="23" max="23" width="2.42578125" style="106" customWidth="1"/>
    <col min="24" max="24" width="1.7109375" style="106" customWidth="1"/>
    <col min="25" max="39" width="0.85546875" style="106"/>
    <col min="40" max="40" width="4.42578125" style="106" customWidth="1"/>
    <col min="41" max="240" width="0.85546875" style="106"/>
    <col min="241" max="262" width="0.85546875" style="106" customWidth="1"/>
    <col min="263" max="263" width="2.42578125" style="106" customWidth="1"/>
    <col min="264" max="264" width="1.7109375" style="106" customWidth="1"/>
    <col min="265" max="496" width="0.85546875" style="106"/>
    <col min="497" max="518" width="0.85546875" style="106" customWidth="1"/>
    <col min="519" max="519" width="2.42578125" style="106" customWidth="1"/>
    <col min="520" max="520" width="1.7109375" style="106" customWidth="1"/>
    <col min="521" max="752" width="0.85546875" style="106"/>
    <col min="753" max="774" width="0.85546875" style="106" customWidth="1"/>
    <col min="775" max="775" width="2.42578125" style="106" customWidth="1"/>
    <col min="776" max="776" width="1.7109375" style="106" customWidth="1"/>
    <col min="777" max="1008" width="0.85546875" style="106"/>
    <col min="1009" max="1030" width="0.85546875" style="106" customWidth="1"/>
    <col min="1031" max="1031" width="2.42578125" style="106" customWidth="1"/>
    <col min="1032" max="1032" width="1.7109375" style="106" customWidth="1"/>
    <col min="1033" max="1264" width="0.85546875" style="106"/>
    <col min="1265" max="1286" width="0.85546875" style="106" customWidth="1"/>
    <col min="1287" max="1287" width="2.42578125" style="106" customWidth="1"/>
    <col min="1288" max="1288" width="1.7109375" style="106" customWidth="1"/>
    <col min="1289" max="1520" width="0.85546875" style="106"/>
    <col min="1521" max="1542" width="0.85546875" style="106" customWidth="1"/>
    <col min="1543" max="1543" width="2.42578125" style="106" customWidth="1"/>
    <col min="1544" max="1544" width="1.7109375" style="106" customWidth="1"/>
    <col min="1545" max="1776" width="0.85546875" style="106"/>
    <col min="1777" max="1798" width="0.85546875" style="106" customWidth="1"/>
    <col min="1799" max="1799" width="2.42578125" style="106" customWidth="1"/>
    <col min="1800" max="1800" width="1.7109375" style="106" customWidth="1"/>
    <col min="1801" max="2032" width="0.85546875" style="106"/>
    <col min="2033" max="2054" width="0.85546875" style="106" customWidth="1"/>
    <col min="2055" max="2055" width="2.42578125" style="106" customWidth="1"/>
    <col min="2056" max="2056" width="1.7109375" style="106" customWidth="1"/>
    <col min="2057" max="2288" width="0.85546875" style="106"/>
    <col min="2289" max="2310" width="0.85546875" style="106" customWidth="1"/>
    <col min="2311" max="2311" width="2.42578125" style="106" customWidth="1"/>
    <col min="2312" max="2312" width="1.7109375" style="106" customWidth="1"/>
    <col min="2313" max="2544" width="0.85546875" style="106"/>
    <col min="2545" max="2566" width="0.85546875" style="106" customWidth="1"/>
    <col min="2567" max="2567" width="2.42578125" style="106" customWidth="1"/>
    <col min="2568" max="2568" width="1.7109375" style="106" customWidth="1"/>
    <col min="2569" max="2800" width="0.85546875" style="106"/>
    <col min="2801" max="2822" width="0.85546875" style="106" customWidth="1"/>
    <col min="2823" max="2823" width="2.42578125" style="106" customWidth="1"/>
    <col min="2824" max="2824" width="1.7109375" style="106" customWidth="1"/>
    <col min="2825" max="3056" width="0.85546875" style="106"/>
    <col min="3057" max="3078" width="0.85546875" style="106" customWidth="1"/>
    <col min="3079" max="3079" width="2.42578125" style="106" customWidth="1"/>
    <col min="3080" max="3080" width="1.7109375" style="106" customWidth="1"/>
    <col min="3081" max="3312" width="0.85546875" style="106"/>
    <col min="3313" max="3334" width="0.85546875" style="106" customWidth="1"/>
    <col min="3335" max="3335" width="2.42578125" style="106" customWidth="1"/>
    <col min="3336" max="3336" width="1.7109375" style="106" customWidth="1"/>
    <col min="3337" max="3568" width="0.85546875" style="106"/>
    <col min="3569" max="3590" width="0.85546875" style="106" customWidth="1"/>
    <col min="3591" max="3591" width="2.42578125" style="106" customWidth="1"/>
    <col min="3592" max="3592" width="1.7109375" style="106" customWidth="1"/>
    <col min="3593" max="3824" width="0.85546875" style="106"/>
    <col min="3825" max="3846" width="0.85546875" style="106" customWidth="1"/>
    <col min="3847" max="3847" width="2.42578125" style="106" customWidth="1"/>
    <col min="3848" max="3848" width="1.7109375" style="106" customWidth="1"/>
    <col min="3849" max="4080" width="0.85546875" style="106"/>
    <col min="4081" max="4102" width="0.85546875" style="106" customWidth="1"/>
    <col min="4103" max="4103" width="2.42578125" style="106" customWidth="1"/>
    <col min="4104" max="4104" width="1.7109375" style="106" customWidth="1"/>
    <col min="4105" max="4336" width="0.85546875" style="106"/>
    <col min="4337" max="4358" width="0.85546875" style="106" customWidth="1"/>
    <col min="4359" max="4359" width="2.42578125" style="106" customWidth="1"/>
    <col min="4360" max="4360" width="1.7109375" style="106" customWidth="1"/>
    <col min="4361" max="4592" width="0.85546875" style="106"/>
    <col min="4593" max="4614" width="0.85546875" style="106" customWidth="1"/>
    <col min="4615" max="4615" width="2.42578125" style="106" customWidth="1"/>
    <col min="4616" max="4616" width="1.7109375" style="106" customWidth="1"/>
    <col min="4617" max="4848" width="0.85546875" style="106"/>
    <col min="4849" max="4870" width="0.85546875" style="106" customWidth="1"/>
    <col min="4871" max="4871" width="2.42578125" style="106" customWidth="1"/>
    <col min="4872" max="4872" width="1.7109375" style="106" customWidth="1"/>
    <col min="4873" max="5104" width="0.85546875" style="106"/>
    <col min="5105" max="5126" width="0.85546875" style="106" customWidth="1"/>
    <col min="5127" max="5127" width="2.42578125" style="106" customWidth="1"/>
    <col min="5128" max="5128" width="1.7109375" style="106" customWidth="1"/>
    <col min="5129" max="5360" width="0.85546875" style="106"/>
    <col min="5361" max="5382" width="0.85546875" style="106" customWidth="1"/>
    <col min="5383" max="5383" width="2.42578125" style="106" customWidth="1"/>
    <col min="5384" max="5384" width="1.7109375" style="106" customWidth="1"/>
    <col min="5385" max="5616" width="0.85546875" style="106"/>
    <col min="5617" max="5638" width="0.85546875" style="106" customWidth="1"/>
    <col min="5639" max="5639" width="2.42578125" style="106" customWidth="1"/>
    <col min="5640" max="5640" width="1.7109375" style="106" customWidth="1"/>
    <col min="5641" max="5872" width="0.85546875" style="106"/>
    <col min="5873" max="5894" width="0.85546875" style="106" customWidth="1"/>
    <col min="5895" max="5895" width="2.42578125" style="106" customWidth="1"/>
    <col min="5896" max="5896" width="1.7109375" style="106" customWidth="1"/>
    <col min="5897" max="6128" width="0.85546875" style="106"/>
    <col min="6129" max="6150" width="0.85546875" style="106" customWidth="1"/>
    <col min="6151" max="6151" width="2.42578125" style="106" customWidth="1"/>
    <col min="6152" max="6152" width="1.7109375" style="106" customWidth="1"/>
    <col min="6153" max="6384" width="0.85546875" style="106"/>
    <col min="6385" max="6406" width="0.85546875" style="106" customWidth="1"/>
    <col min="6407" max="6407" width="2.42578125" style="106" customWidth="1"/>
    <col min="6408" max="6408" width="1.7109375" style="106" customWidth="1"/>
    <col min="6409" max="6640" width="0.85546875" style="106"/>
    <col min="6641" max="6662" width="0.85546875" style="106" customWidth="1"/>
    <col min="6663" max="6663" width="2.42578125" style="106" customWidth="1"/>
    <col min="6664" max="6664" width="1.7109375" style="106" customWidth="1"/>
    <col min="6665" max="6896" width="0.85546875" style="106"/>
    <col min="6897" max="6918" width="0.85546875" style="106" customWidth="1"/>
    <col min="6919" max="6919" width="2.42578125" style="106" customWidth="1"/>
    <col min="6920" max="6920" width="1.7109375" style="106" customWidth="1"/>
    <col min="6921" max="7152" width="0.85546875" style="106"/>
    <col min="7153" max="7174" width="0.85546875" style="106" customWidth="1"/>
    <col min="7175" max="7175" width="2.42578125" style="106" customWidth="1"/>
    <col min="7176" max="7176" width="1.7109375" style="106" customWidth="1"/>
    <col min="7177" max="7408" width="0.85546875" style="106"/>
    <col min="7409" max="7430" width="0.85546875" style="106" customWidth="1"/>
    <col min="7431" max="7431" width="2.42578125" style="106" customWidth="1"/>
    <col min="7432" max="7432" width="1.7109375" style="106" customWidth="1"/>
    <col min="7433" max="7664" width="0.85546875" style="106"/>
    <col min="7665" max="7686" width="0.85546875" style="106" customWidth="1"/>
    <col min="7687" max="7687" width="2.42578125" style="106" customWidth="1"/>
    <col min="7688" max="7688" width="1.7109375" style="106" customWidth="1"/>
    <col min="7689" max="7920" width="0.85546875" style="106"/>
    <col min="7921" max="7942" width="0.85546875" style="106" customWidth="1"/>
    <col min="7943" max="7943" width="2.42578125" style="106" customWidth="1"/>
    <col min="7944" max="7944" width="1.7109375" style="106" customWidth="1"/>
    <col min="7945" max="8176" width="0.85546875" style="106"/>
    <col min="8177" max="8198" width="0.85546875" style="106" customWidth="1"/>
    <col min="8199" max="8199" width="2.42578125" style="106" customWidth="1"/>
    <col min="8200" max="8200" width="1.7109375" style="106" customWidth="1"/>
    <col min="8201" max="8432" width="0.85546875" style="106"/>
    <col min="8433" max="8454" width="0.85546875" style="106" customWidth="1"/>
    <col min="8455" max="8455" width="2.42578125" style="106" customWidth="1"/>
    <col min="8456" max="8456" width="1.7109375" style="106" customWidth="1"/>
    <col min="8457" max="8688" width="0.85546875" style="106"/>
    <col min="8689" max="8710" width="0.85546875" style="106" customWidth="1"/>
    <col min="8711" max="8711" width="2.42578125" style="106" customWidth="1"/>
    <col min="8712" max="8712" width="1.7109375" style="106" customWidth="1"/>
    <col min="8713" max="8944" width="0.85546875" style="106"/>
    <col min="8945" max="8966" width="0.85546875" style="106" customWidth="1"/>
    <col min="8967" max="8967" width="2.42578125" style="106" customWidth="1"/>
    <col min="8968" max="8968" width="1.7109375" style="106" customWidth="1"/>
    <col min="8969" max="9200" width="0.85546875" style="106"/>
    <col min="9201" max="9222" width="0.85546875" style="106" customWidth="1"/>
    <col min="9223" max="9223" width="2.42578125" style="106" customWidth="1"/>
    <col min="9224" max="9224" width="1.7109375" style="106" customWidth="1"/>
    <col min="9225" max="9456" width="0.85546875" style="106"/>
    <col min="9457" max="9478" width="0.85546875" style="106" customWidth="1"/>
    <col min="9479" max="9479" width="2.42578125" style="106" customWidth="1"/>
    <col min="9480" max="9480" width="1.7109375" style="106" customWidth="1"/>
    <col min="9481" max="9712" width="0.85546875" style="106"/>
    <col min="9713" max="9734" width="0.85546875" style="106" customWidth="1"/>
    <col min="9735" max="9735" width="2.42578125" style="106" customWidth="1"/>
    <col min="9736" max="9736" width="1.7109375" style="106" customWidth="1"/>
    <col min="9737" max="9968" width="0.85546875" style="106"/>
    <col min="9969" max="9990" width="0.85546875" style="106" customWidth="1"/>
    <col min="9991" max="9991" width="2.42578125" style="106" customWidth="1"/>
    <col min="9992" max="9992" width="1.7109375" style="106" customWidth="1"/>
    <col min="9993" max="10224" width="0.85546875" style="106"/>
    <col min="10225" max="10246" width="0.85546875" style="106" customWidth="1"/>
    <col min="10247" max="10247" width="2.42578125" style="106" customWidth="1"/>
    <col min="10248" max="10248" width="1.7109375" style="106" customWidth="1"/>
    <col min="10249" max="10480" width="0.85546875" style="106"/>
    <col min="10481" max="10502" width="0.85546875" style="106" customWidth="1"/>
    <col min="10503" max="10503" width="2.42578125" style="106" customWidth="1"/>
    <col min="10504" max="10504" width="1.7109375" style="106" customWidth="1"/>
    <col min="10505" max="10736" width="0.85546875" style="106"/>
    <col min="10737" max="10758" width="0.85546875" style="106" customWidth="1"/>
    <col min="10759" max="10759" width="2.42578125" style="106" customWidth="1"/>
    <col min="10760" max="10760" width="1.7109375" style="106" customWidth="1"/>
    <col min="10761" max="10992" width="0.85546875" style="106"/>
    <col min="10993" max="11014" width="0.85546875" style="106" customWidth="1"/>
    <col min="11015" max="11015" width="2.42578125" style="106" customWidth="1"/>
    <col min="11016" max="11016" width="1.7109375" style="106" customWidth="1"/>
    <col min="11017" max="11248" width="0.85546875" style="106"/>
    <col min="11249" max="11270" width="0.85546875" style="106" customWidth="1"/>
    <col min="11271" max="11271" width="2.42578125" style="106" customWidth="1"/>
    <col min="11272" max="11272" width="1.7109375" style="106" customWidth="1"/>
    <col min="11273" max="11504" width="0.85546875" style="106"/>
    <col min="11505" max="11526" width="0.85546875" style="106" customWidth="1"/>
    <col min="11527" max="11527" width="2.42578125" style="106" customWidth="1"/>
    <col min="11528" max="11528" width="1.7109375" style="106" customWidth="1"/>
    <col min="11529" max="11760" width="0.85546875" style="106"/>
    <col min="11761" max="11782" width="0.85546875" style="106" customWidth="1"/>
    <col min="11783" max="11783" width="2.42578125" style="106" customWidth="1"/>
    <col min="11784" max="11784" width="1.7109375" style="106" customWidth="1"/>
    <col min="11785" max="12016" width="0.85546875" style="106"/>
    <col min="12017" max="12038" width="0.85546875" style="106" customWidth="1"/>
    <col min="12039" max="12039" width="2.42578125" style="106" customWidth="1"/>
    <col min="12040" max="12040" width="1.7109375" style="106" customWidth="1"/>
    <col min="12041" max="12272" width="0.85546875" style="106"/>
    <col min="12273" max="12294" width="0.85546875" style="106" customWidth="1"/>
    <col min="12295" max="12295" width="2.42578125" style="106" customWidth="1"/>
    <col min="12296" max="12296" width="1.7109375" style="106" customWidth="1"/>
    <col min="12297" max="12528" width="0.85546875" style="106"/>
    <col min="12529" max="12550" width="0.85546875" style="106" customWidth="1"/>
    <col min="12551" max="12551" width="2.42578125" style="106" customWidth="1"/>
    <col min="12552" max="12552" width="1.7109375" style="106" customWidth="1"/>
    <col min="12553" max="12784" width="0.85546875" style="106"/>
    <col min="12785" max="12806" width="0.85546875" style="106" customWidth="1"/>
    <col min="12807" max="12807" width="2.42578125" style="106" customWidth="1"/>
    <col min="12808" max="12808" width="1.7109375" style="106" customWidth="1"/>
    <col min="12809" max="13040" width="0.85546875" style="106"/>
    <col min="13041" max="13062" width="0.85546875" style="106" customWidth="1"/>
    <col min="13063" max="13063" width="2.42578125" style="106" customWidth="1"/>
    <col min="13064" max="13064" width="1.7109375" style="106" customWidth="1"/>
    <col min="13065" max="13296" width="0.85546875" style="106"/>
    <col min="13297" max="13318" width="0.85546875" style="106" customWidth="1"/>
    <col min="13319" max="13319" width="2.42578125" style="106" customWidth="1"/>
    <col min="13320" max="13320" width="1.7109375" style="106" customWidth="1"/>
    <col min="13321" max="13552" width="0.85546875" style="106"/>
    <col min="13553" max="13574" width="0.85546875" style="106" customWidth="1"/>
    <col min="13575" max="13575" width="2.42578125" style="106" customWidth="1"/>
    <col min="13576" max="13576" width="1.7109375" style="106" customWidth="1"/>
    <col min="13577" max="13808" width="0.85546875" style="106"/>
    <col min="13809" max="13830" width="0.85546875" style="106" customWidth="1"/>
    <col min="13831" max="13831" width="2.42578125" style="106" customWidth="1"/>
    <col min="13832" max="13832" width="1.7109375" style="106" customWidth="1"/>
    <col min="13833" max="14064" width="0.85546875" style="106"/>
    <col min="14065" max="14086" width="0.85546875" style="106" customWidth="1"/>
    <col min="14087" max="14087" width="2.42578125" style="106" customWidth="1"/>
    <col min="14088" max="14088" width="1.7109375" style="106" customWidth="1"/>
    <col min="14089" max="14320" width="0.85546875" style="106"/>
    <col min="14321" max="14342" width="0.85546875" style="106" customWidth="1"/>
    <col min="14343" max="14343" width="2.42578125" style="106" customWidth="1"/>
    <col min="14344" max="14344" width="1.7109375" style="106" customWidth="1"/>
    <col min="14345" max="14576" width="0.85546875" style="106"/>
    <col min="14577" max="14598" width="0.85546875" style="106" customWidth="1"/>
    <col min="14599" max="14599" width="2.42578125" style="106" customWidth="1"/>
    <col min="14600" max="14600" width="1.7109375" style="106" customWidth="1"/>
    <col min="14601" max="14832" width="0.85546875" style="106"/>
    <col min="14833" max="14854" width="0.85546875" style="106" customWidth="1"/>
    <col min="14855" max="14855" width="2.42578125" style="106" customWidth="1"/>
    <col min="14856" max="14856" width="1.7109375" style="106" customWidth="1"/>
    <col min="14857" max="15088" width="0.85546875" style="106"/>
    <col min="15089" max="15110" width="0.85546875" style="106" customWidth="1"/>
    <col min="15111" max="15111" width="2.42578125" style="106" customWidth="1"/>
    <col min="15112" max="15112" width="1.7109375" style="106" customWidth="1"/>
    <col min="15113" max="15344" width="0.85546875" style="106"/>
    <col min="15345" max="15366" width="0.85546875" style="106" customWidth="1"/>
    <col min="15367" max="15367" width="2.42578125" style="106" customWidth="1"/>
    <col min="15368" max="15368" width="1.7109375" style="106" customWidth="1"/>
    <col min="15369" max="15600" width="0.85546875" style="106"/>
    <col min="15601" max="15622" width="0.85546875" style="106" customWidth="1"/>
    <col min="15623" max="15623" width="2.42578125" style="106" customWidth="1"/>
    <col min="15624" max="15624" width="1.7109375" style="106" customWidth="1"/>
    <col min="15625" max="15856" width="0.85546875" style="106"/>
    <col min="15857" max="15878" width="0.85546875" style="106" customWidth="1"/>
    <col min="15879" max="15879" width="2.42578125" style="106" customWidth="1"/>
    <col min="15880" max="15880" width="1.7109375" style="106" customWidth="1"/>
    <col min="15881" max="16112" width="0.85546875" style="106"/>
    <col min="16113" max="16134" width="0.85546875" style="106" customWidth="1"/>
    <col min="16135" max="16135" width="2.42578125" style="106" customWidth="1"/>
    <col min="16136" max="16136" width="1.7109375" style="106" customWidth="1"/>
    <col min="16137" max="16384" width="0.85546875" style="106"/>
  </cols>
  <sheetData>
    <row r="1" spans="1:145" s="110" customFormat="1" ht="19.5" customHeight="1">
      <c r="A1" s="223" t="s">
        <v>337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</row>
    <row r="2" spans="1:145" s="110" customFormat="1" ht="15">
      <c r="A2" s="110" t="s">
        <v>326</v>
      </c>
      <c r="X2" s="139"/>
      <c r="Y2" s="139"/>
      <c r="Z2" s="139"/>
      <c r="AA2" s="139"/>
      <c r="AB2" s="139"/>
      <c r="AC2" s="139"/>
      <c r="AD2" s="1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</row>
    <row r="3" spans="1:145" s="109" customFormat="1" ht="10.5" customHeight="1"/>
    <row r="4" spans="1:145" s="113" customFormat="1" ht="45" customHeight="1">
      <c r="A4" s="201" t="s">
        <v>329</v>
      </c>
      <c r="B4" s="202"/>
      <c r="C4" s="202"/>
      <c r="D4" s="202"/>
      <c r="E4" s="202"/>
      <c r="F4" s="203"/>
      <c r="G4" s="201" t="s">
        <v>338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1" t="s">
        <v>339</v>
      </c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3"/>
      <c r="BD4" s="201" t="s">
        <v>340</v>
      </c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3"/>
      <c r="BT4" s="234" t="s">
        <v>341</v>
      </c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6"/>
    </row>
    <row r="5" spans="1:145" s="114" customFormat="1">
      <c r="A5" s="204">
        <v>1</v>
      </c>
      <c r="B5" s="204"/>
      <c r="C5" s="204"/>
      <c r="D5" s="204"/>
      <c r="E5" s="204"/>
      <c r="F5" s="204"/>
      <c r="G5" s="204">
        <v>2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>
        <v>3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>
        <v>4</v>
      </c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186">
        <v>5</v>
      </c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8"/>
    </row>
    <row r="6" spans="1:145" s="115" customFormat="1" ht="15" customHeight="1">
      <c r="A6" s="192"/>
      <c r="B6" s="192"/>
      <c r="C6" s="192"/>
      <c r="D6" s="192"/>
      <c r="E6" s="192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18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</row>
    <row r="7" spans="1:145" s="115" customFormat="1" ht="15" customHeight="1">
      <c r="A7" s="192"/>
      <c r="B7" s="192"/>
      <c r="C7" s="192"/>
      <c r="D7" s="192"/>
      <c r="E7" s="192"/>
      <c r="F7" s="192"/>
      <c r="G7" s="221" t="s">
        <v>336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195" t="s">
        <v>293</v>
      </c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 t="s">
        <v>293</v>
      </c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218">
        <f>SUM(BT6)</f>
        <v>0</v>
      </c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</row>
    <row r="8" spans="1:145" s="109" customFormat="1" ht="12" customHeight="1"/>
    <row r="9" spans="1:145" s="110" customFormat="1" ht="14.25">
      <c r="A9" s="223" t="s">
        <v>342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</row>
    <row r="10" spans="1:145" s="110" customFormat="1" ht="15">
      <c r="A10" s="110" t="s">
        <v>326</v>
      </c>
      <c r="X10" s="139"/>
      <c r="Y10" s="139"/>
      <c r="Z10" s="139"/>
      <c r="AA10" s="139"/>
      <c r="AB10" s="139"/>
      <c r="AC10" s="139"/>
      <c r="AD10" s="1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</row>
    <row r="11" spans="1:145" s="109" customFormat="1" ht="10.5" customHeight="1"/>
    <row r="12" spans="1:145" s="113" customFormat="1" ht="45" customHeight="1">
      <c r="A12" s="201" t="s">
        <v>329</v>
      </c>
      <c r="B12" s="202"/>
      <c r="C12" s="202"/>
      <c r="D12" s="202"/>
      <c r="E12" s="202"/>
      <c r="F12" s="203"/>
      <c r="G12" s="201" t="s">
        <v>338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01" t="s">
        <v>343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3"/>
      <c r="BD12" s="201" t="s">
        <v>340</v>
      </c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 t="s">
        <v>344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3"/>
      <c r="CJ12" s="201" t="s">
        <v>345</v>
      </c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3"/>
    </row>
    <row r="13" spans="1:145" s="114" customFormat="1">
      <c r="A13" s="204">
        <v>1</v>
      </c>
      <c r="B13" s="204"/>
      <c r="C13" s="204"/>
      <c r="D13" s="204"/>
      <c r="E13" s="204"/>
      <c r="F13" s="204"/>
      <c r="G13" s="204">
        <v>2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>
        <v>3</v>
      </c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>
        <v>4</v>
      </c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>
        <v>5</v>
      </c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>
        <v>6</v>
      </c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</row>
    <row r="14" spans="1:145" s="115" customFormat="1" ht="15" customHeight="1">
      <c r="A14" s="192"/>
      <c r="B14" s="192"/>
      <c r="C14" s="192"/>
      <c r="D14" s="192"/>
      <c r="E14" s="192"/>
      <c r="F14" s="192"/>
      <c r="G14" s="193" t="s">
        <v>346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</row>
    <row r="15" spans="1:145" s="115" customFormat="1" ht="15" customHeight="1">
      <c r="A15" s="192"/>
      <c r="B15" s="192"/>
      <c r="C15" s="192"/>
      <c r="D15" s="192"/>
      <c r="E15" s="192"/>
      <c r="F15" s="192"/>
      <c r="G15" s="193" t="s">
        <v>347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</row>
    <row r="16" spans="1:145" s="115" customFormat="1" ht="15" customHeight="1">
      <c r="A16" s="192"/>
      <c r="B16" s="192"/>
      <c r="C16" s="192"/>
      <c r="D16" s="192"/>
      <c r="E16" s="192"/>
      <c r="F16" s="192"/>
      <c r="G16" s="193" t="s">
        <v>348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</row>
    <row r="17" spans="1:145" s="115" customFormat="1" ht="15" customHeight="1">
      <c r="A17" s="192"/>
      <c r="B17" s="192"/>
      <c r="C17" s="192"/>
      <c r="D17" s="192"/>
      <c r="E17" s="192"/>
      <c r="F17" s="192"/>
      <c r="G17" s="221" t="s">
        <v>336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95" t="s">
        <v>293</v>
      </c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 t="s">
        <v>293</v>
      </c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 t="s">
        <v>293</v>
      </c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7">
        <f>SUM(CJ14:DA16)</f>
        <v>0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</row>
    <row r="18" spans="1:145" s="109" customFormat="1" ht="12" customHeight="1"/>
    <row r="19" spans="1:145" s="110" customFormat="1" ht="14.25">
      <c r="A19" s="223" t="s">
        <v>349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</row>
    <row r="20" spans="1:145" s="110" customFormat="1" ht="14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</row>
    <row r="21" spans="1:145" s="110" customFormat="1" ht="14.25">
      <c r="A21" s="223" t="s">
        <v>350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</row>
    <row r="22" spans="1:145" s="110" customFormat="1" ht="15">
      <c r="A22" s="110" t="s">
        <v>326</v>
      </c>
      <c r="X22" s="139"/>
      <c r="Y22" s="139"/>
      <c r="Z22" s="139"/>
      <c r="AA22" s="139"/>
      <c r="AB22" s="139"/>
      <c r="AC22" s="139"/>
      <c r="AD22" s="1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</row>
    <row r="23" spans="1:145" s="109" customFormat="1" ht="10.5" customHeight="1"/>
    <row r="24" spans="1:145" s="113" customFormat="1" ht="55.5" customHeight="1">
      <c r="A24" s="201" t="s">
        <v>329</v>
      </c>
      <c r="B24" s="202"/>
      <c r="C24" s="202"/>
      <c r="D24" s="202"/>
      <c r="E24" s="202"/>
      <c r="F24" s="203"/>
      <c r="G24" s="201" t="s">
        <v>338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201" t="s">
        <v>351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3"/>
      <c r="AZ24" s="201" t="s">
        <v>352</v>
      </c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 t="s">
        <v>353</v>
      </c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3"/>
      <c r="CJ24" s="201" t="s">
        <v>345</v>
      </c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</row>
    <row r="25" spans="1:145" s="114" customFormat="1">
      <c r="A25" s="204">
        <v>1</v>
      </c>
      <c r="B25" s="204"/>
      <c r="C25" s="204"/>
      <c r="D25" s="204"/>
      <c r="E25" s="204"/>
      <c r="F25" s="204"/>
      <c r="G25" s="204">
        <v>2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>
        <v>3</v>
      </c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>
        <v>4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>
        <v>5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>
        <v>6</v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</row>
    <row r="26" spans="1:145" s="115" customFormat="1" ht="26.25" customHeight="1">
      <c r="A26" s="192"/>
      <c r="B26" s="192"/>
      <c r="C26" s="192"/>
      <c r="D26" s="192"/>
      <c r="E26" s="192"/>
      <c r="F26" s="192"/>
      <c r="G26" s="193" t="s">
        <v>354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7">
        <f>AE26*AZ26*BR26</f>
        <v>0</v>
      </c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</row>
    <row r="27" spans="1:145" s="115" customFormat="1" ht="15" customHeight="1">
      <c r="A27" s="192"/>
      <c r="B27" s="192"/>
      <c r="C27" s="192"/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</row>
    <row r="28" spans="1:145" s="115" customFormat="1" ht="15" customHeight="1">
      <c r="A28" s="192"/>
      <c r="B28" s="192"/>
      <c r="C28" s="192"/>
      <c r="D28" s="192"/>
      <c r="E28" s="192"/>
      <c r="F28" s="192"/>
      <c r="G28" s="221" t="s">
        <v>336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195" t="s">
        <v>293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 t="s">
        <v>293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 t="s">
        <v>293</v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7">
        <f>SUM(CJ26:DA27)</f>
        <v>0</v>
      </c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</row>
    <row r="29" spans="1:145" s="115" customFormat="1" ht="15" customHeight="1">
      <c r="A29" s="117"/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</row>
    <row r="30" spans="1:145" s="110" customFormat="1" ht="14.25">
      <c r="A30" s="223" t="s">
        <v>355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</row>
    <row r="31" spans="1:145" s="110" customFormat="1" ht="15">
      <c r="A31" s="110" t="s">
        <v>326</v>
      </c>
      <c r="X31" s="139"/>
      <c r="Y31" s="139"/>
      <c r="Z31" s="139"/>
      <c r="AA31" s="139"/>
      <c r="AB31" s="139"/>
      <c r="AC31" s="139"/>
      <c r="AD31" s="1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</row>
    <row r="32" spans="1:145" s="109" customFormat="1" ht="10.5" customHeight="1"/>
    <row r="33" spans="1:145" s="113" customFormat="1" ht="48" customHeight="1">
      <c r="A33" s="201" t="s">
        <v>329</v>
      </c>
      <c r="B33" s="202"/>
      <c r="C33" s="202"/>
      <c r="D33" s="202"/>
      <c r="E33" s="202"/>
      <c r="F33" s="203"/>
      <c r="G33" s="201" t="s">
        <v>338</v>
      </c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3"/>
      <c r="AE33" s="201" t="s">
        <v>356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1" t="s">
        <v>352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3"/>
      <c r="BR33" s="201" t="s">
        <v>357</v>
      </c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3"/>
      <c r="CJ33" s="201" t="s">
        <v>345</v>
      </c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3"/>
    </row>
    <row r="34" spans="1:145" s="114" customFormat="1">
      <c r="A34" s="204">
        <v>1</v>
      </c>
      <c r="B34" s="204"/>
      <c r="C34" s="204"/>
      <c r="D34" s="204"/>
      <c r="E34" s="204"/>
      <c r="F34" s="204"/>
      <c r="G34" s="204">
        <v>2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>
        <v>3</v>
      </c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>
        <v>4</v>
      </c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>
        <v>5</v>
      </c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>
        <v>6</v>
      </c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</row>
    <row r="35" spans="1:145" s="115" customFormat="1" ht="30.75" customHeight="1">
      <c r="A35" s="192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>
        <f>AE35*AZ35*BR35</f>
        <v>0</v>
      </c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</row>
    <row r="36" spans="1:145" s="115" customFormat="1" ht="15" customHeight="1">
      <c r="A36" s="192"/>
      <c r="B36" s="192"/>
      <c r="C36" s="192"/>
      <c r="D36" s="192"/>
      <c r="E36" s="192"/>
      <c r="F36" s="192"/>
      <c r="G36" s="221" t="s">
        <v>336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2"/>
      <c r="AE36" s="195" t="s">
        <v>293</v>
      </c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 t="s">
        <v>293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 t="s">
        <v>293</v>
      </c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7">
        <f>SUM(CJ35)</f>
        <v>0</v>
      </c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</row>
    <row r="37" spans="1:145" s="115" customFormat="1" ht="15" customHeight="1">
      <c r="A37" s="117"/>
      <c r="B37" s="117"/>
      <c r="C37" s="117"/>
      <c r="D37" s="117"/>
      <c r="E37" s="117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</row>
    <row r="38" spans="1:145" s="110" customFormat="1" ht="39.75" customHeight="1">
      <c r="A38" s="205" t="s">
        <v>358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</row>
    <row r="39" spans="1:145" s="110" customFormat="1" ht="15">
      <c r="A39" s="110" t="s">
        <v>326</v>
      </c>
      <c r="X39" s="139"/>
      <c r="Y39" s="139"/>
      <c r="Z39" s="139"/>
      <c r="AA39" s="139"/>
      <c r="AB39" s="139"/>
      <c r="AC39" s="139"/>
      <c r="AD39" s="1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</row>
    <row r="40" spans="1:145" s="109" customFormat="1" ht="10.5" customHeight="1"/>
    <row r="41" spans="1:145" s="109" customFormat="1" ht="55.5" customHeight="1">
      <c r="A41" s="201" t="s">
        <v>329</v>
      </c>
      <c r="B41" s="202"/>
      <c r="C41" s="202"/>
      <c r="D41" s="202"/>
      <c r="E41" s="202"/>
      <c r="F41" s="203"/>
      <c r="G41" s="201" t="s">
        <v>359</v>
      </c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3"/>
      <c r="BW41" s="201" t="s">
        <v>360</v>
      </c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3"/>
      <c r="CM41" s="201" t="s">
        <v>361</v>
      </c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3"/>
    </row>
    <row r="42" spans="1:145">
      <c r="A42" s="204">
        <v>1</v>
      </c>
      <c r="B42" s="204"/>
      <c r="C42" s="204"/>
      <c r="D42" s="204"/>
      <c r="E42" s="204"/>
      <c r="F42" s="204"/>
      <c r="G42" s="204">
        <v>2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>
        <v>3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>
        <v>4</v>
      </c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</row>
    <row r="43" spans="1:145" s="109" customFormat="1" ht="15" customHeight="1">
      <c r="A43" s="192" t="s">
        <v>141</v>
      </c>
      <c r="B43" s="192"/>
      <c r="C43" s="192"/>
      <c r="D43" s="192"/>
      <c r="E43" s="192"/>
      <c r="F43" s="192"/>
      <c r="G43" s="120"/>
      <c r="H43" s="213" t="s">
        <v>362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4"/>
      <c r="BW43" s="195" t="s">
        <v>293</v>
      </c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7">
        <f>CM44</f>
        <v>0</v>
      </c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</row>
    <row r="44" spans="1:145" ht="12.75" customHeight="1">
      <c r="A44" s="255" t="s">
        <v>363</v>
      </c>
      <c r="B44" s="256"/>
      <c r="C44" s="256"/>
      <c r="D44" s="256"/>
      <c r="E44" s="256"/>
      <c r="F44" s="257"/>
      <c r="G44" s="121"/>
      <c r="H44" s="261" t="s">
        <v>332</v>
      </c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2"/>
      <c r="BW44" s="263">
        <f>CM44*100/22</f>
        <v>0</v>
      </c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5"/>
      <c r="CM44" s="263">
        <f>DE56/30.2*22</f>
        <v>0</v>
      </c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5"/>
    </row>
    <row r="45" spans="1:145" ht="12.75" customHeight="1">
      <c r="A45" s="258"/>
      <c r="B45" s="259"/>
      <c r="C45" s="259"/>
      <c r="D45" s="259"/>
      <c r="E45" s="259"/>
      <c r="F45" s="260"/>
      <c r="G45" s="122"/>
      <c r="H45" s="269" t="s">
        <v>364</v>
      </c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70"/>
      <c r="BW45" s="266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8"/>
      <c r="CM45" s="266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8"/>
    </row>
    <row r="46" spans="1:145" ht="13.5" customHeight="1">
      <c r="A46" s="192" t="s">
        <v>365</v>
      </c>
      <c r="B46" s="192"/>
      <c r="C46" s="192"/>
      <c r="D46" s="192"/>
      <c r="E46" s="192"/>
      <c r="F46" s="192"/>
      <c r="G46" s="120"/>
      <c r="H46" s="253" t="s">
        <v>366</v>
      </c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4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</row>
    <row r="47" spans="1:145" ht="26.25" customHeight="1">
      <c r="A47" s="192" t="s">
        <v>367</v>
      </c>
      <c r="B47" s="192"/>
      <c r="C47" s="192"/>
      <c r="D47" s="192"/>
      <c r="E47" s="192"/>
      <c r="F47" s="192"/>
      <c r="G47" s="120"/>
      <c r="H47" s="253" t="s">
        <v>368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4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</row>
    <row r="48" spans="1:145" ht="26.25" customHeight="1">
      <c r="A48" s="192" t="s">
        <v>116</v>
      </c>
      <c r="B48" s="192"/>
      <c r="C48" s="192"/>
      <c r="D48" s="192"/>
      <c r="E48" s="192"/>
      <c r="F48" s="192"/>
      <c r="G48" s="120"/>
      <c r="H48" s="213" t="s">
        <v>369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4"/>
      <c r="BW48" s="195" t="s">
        <v>293</v>
      </c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7">
        <f>CM49+CM52</f>
        <v>0</v>
      </c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</row>
    <row r="49" spans="1:132" ht="12.75" customHeight="1">
      <c r="A49" s="255" t="s">
        <v>370</v>
      </c>
      <c r="B49" s="256"/>
      <c r="C49" s="256"/>
      <c r="D49" s="256"/>
      <c r="E49" s="256"/>
      <c r="F49" s="257"/>
      <c r="G49" s="121"/>
      <c r="H49" s="261" t="s">
        <v>332</v>
      </c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2"/>
      <c r="BW49" s="263">
        <f>BW44</f>
        <v>0</v>
      </c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5"/>
      <c r="CM49" s="263">
        <f>DE56/30.2*2.9</f>
        <v>0</v>
      </c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5"/>
    </row>
    <row r="50" spans="1:132" ht="25.5" customHeight="1">
      <c r="A50" s="258"/>
      <c r="B50" s="259"/>
      <c r="C50" s="259"/>
      <c r="D50" s="259"/>
      <c r="E50" s="259"/>
      <c r="F50" s="260"/>
      <c r="G50" s="122"/>
      <c r="H50" s="269" t="s">
        <v>371</v>
      </c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70"/>
      <c r="BW50" s="266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8"/>
      <c r="CM50" s="266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8"/>
    </row>
    <row r="51" spans="1:132" ht="26.25" customHeight="1">
      <c r="A51" s="192" t="s">
        <v>372</v>
      </c>
      <c r="B51" s="192"/>
      <c r="C51" s="192"/>
      <c r="D51" s="192"/>
      <c r="E51" s="192"/>
      <c r="F51" s="192"/>
      <c r="G51" s="120"/>
      <c r="H51" s="253" t="s">
        <v>373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4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</row>
    <row r="52" spans="1:132" ht="27" customHeight="1">
      <c r="A52" s="192" t="s">
        <v>374</v>
      </c>
      <c r="B52" s="192"/>
      <c r="C52" s="192"/>
      <c r="D52" s="192"/>
      <c r="E52" s="192"/>
      <c r="F52" s="192"/>
      <c r="G52" s="120"/>
      <c r="H52" s="253" t="s">
        <v>375</v>
      </c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4"/>
      <c r="BW52" s="197">
        <f>BW49</f>
        <v>0</v>
      </c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7">
        <f>DE56/30.2*0.2</f>
        <v>0</v>
      </c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</row>
    <row r="53" spans="1:132" ht="27" customHeight="1">
      <c r="A53" s="192" t="s">
        <v>376</v>
      </c>
      <c r="B53" s="192"/>
      <c r="C53" s="192"/>
      <c r="D53" s="192"/>
      <c r="E53" s="192"/>
      <c r="F53" s="192"/>
      <c r="G53" s="120"/>
      <c r="H53" s="253" t="s">
        <v>377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4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</row>
    <row r="54" spans="1:132" ht="27" customHeight="1">
      <c r="A54" s="192" t="s">
        <v>378</v>
      </c>
      <c r="B54" s="192"/>
      <c r="C54" s="192"/>
      <c r="D54" s="192"/>
      <c r="E54" s="192"/>
      <c r="F54" s="192"/>
      <c r="G54" s="120"/>
      <c r="H54" s="253" t="s">
        <v>377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4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</row>
    <row r="55" spans="1:132" ht="26.25" customHeight="1">
      <c r="A55" s="192" t="s">
        <v>142</v>
      </c>
      <c r="B55" s="192"/>
      <c r="C55" s="192"/>
      <c r="D55" s="192"/>
      <c r="E55" s="192"/>
      <c r="F55" s="192"/>
      <c r="G55" s="120"/>
      <c r="H55" s="213" t="s">
        <v>379</v>
      </c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4"/>
      <c r="BW55" s="197">
        <f>BW52</f>
        <v>0</v>
      </c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7">
        <f>DE56/30.2*5.1</f>
        <v>0</v>
      </c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</row>
    <row r="56" spans="1:132" ht="13.5" customHeight="1">
      <c r="A56" s="192"/>
      <c r="B56" s="192"/>
      <c r="C56" s="192"/>
      <c r="D56" s="192"/>
      <c r="E56" s="192"/>
      <c r="F56" s="192"/>
      <c r="G56" s="233" t="s">
        <v>336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2"/>
      <c r="BW56" s="195" t="s">
        <v>293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7">
        <f>CM44+CM49+CM52+CM55</f>
        <v>0</v>
      </c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</row>
    <row r="57" spans="1:132" s="109" customFormat="1" ht="3" customHeight="1"/>
    <row r="58" spans="1:132" s="107" customFormat="1" ht="48" customHeight="1">
      <c r="A58" s="250" t="s">
        <v>380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</row>
    <row r="59" spans="1:132" s="109" customFormat="1" ht="12" customHeight="1"/>
    <row r="60" spans="1:132" s="110" customFormat="1" ht="14.25">
      <c r="A60" s="223" t="s">
        <v>436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</row>
    <row r="61" spans="1:132" s="109" customFormat="1" ht="6" customHeight="1"/>
    <row r="62" spans="1:132" s="110" customFormat="1" ht="14.25">
      <c r="A62" s="110" t="s">
        <v>326</v>
      </c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</row>
    <row r="63" spans="1:132" s="110" customFormat="1" ht="6" customHeight="1"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</row>
    <row r="64" spans="1:132" s="109" customFormat="1" ht="10.5" customHeight="1"/>
    <row r="65" spans="1:105" s="113" customFormat="1" ht="45" customHeight="1">
      <c r="A65" s="201" t="s">
        <v>329</v>
      </c>
      <c r="B65" s="202"/>
      <c r="C65" s="202"/>
      <c r="D65" s="202"/>
      <c r="E65" s="202"/>
      <c r="F65" s="202"/>
      <c r="G65" s="203"/>
      <c r="H65" s="201" t="s">
        <v>11</v>
      </c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3"/>
      <c r="BD65" s="201" t="s">
        <v>381</v>
      </c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3"/>
      <c r="BT65" s="201" t="s">
        <v>382</v>
      </c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3"/>
      <c r="CJ65" s="201" t="s">
        <v>383</v>
      </c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3"/>
    </row>
    <row r="66" spans="1:105" s="114" customFormat="1">
      <c r="A66" s="204">
        <v>1</v>
      </c>
      <c r="B66" s="204"/>
      <c r="C66" s="204"/>
      <c r="D66" s="204"/>
      <c r="E66" s="204"/>
      <c r="F66" s="204"/>
      <c r="G66" s="204"/>
      <c r="H66" s="204">
        <v>2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>
        <v>3</v>
      </c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>
        <v>4</v>
      </c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>
        <v>5</v>
      </c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</row>
    <row r="67" spans="1:105" s="115" customFormat="1" ht="15" customHeight="1">
      <c r="A67" s="192"/>
      <c r="B67" s="192"/>
      <c r="C67" s="192"/>
      <c r="D67" s="192"/>
      <c r="E67" s="192"/>
      <c r="F67" s="192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</row>
    <row r="68" spans="1:105" s="115" customFormat="1" ht="15" customHeight="1">
      <c r="A68" s="192"/>
      <c r="B68" s="192"/>
      <c r="C68" s="192"/>
      <c r="D68" s="192"/>
      <c r="E68" s="192"/>
      <c r="F68" s="192"/>
      <c r="G68" s="192"/>
      <c r="H68" s="221" t="s">
        <v>336</v>
      </c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2"/>
      <c r="BD68" s="195" t="s">
        <v>293</v>
      </c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 t="s">
        <v>293</v>
      </c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</row>
    <row r="69" spans="1:105" ht="12" customHeight="1"/>
    <row r="70" spans="1:105" s="110" customFormat="1" ht="14.25">
      <c r="A70" s="223" t="s">
        <v>384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</row>
    <row r="71" spans="1:105" s="109" customFormat="1" ht="6" customHeight="1"/>
    <row r="72" spans="1:105" s="110" customFormat="1" ht="15">
      <c r="A72" s="110" t="s">
        <v>326</v>
      </c>
      <c r="X72" s="239" t="s">
        <v>482</v>
      </c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</row>
    <row r="73" spans="1:105" s="110" customFormat="1" ht="6" customHeight="1"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</row>
    <row r="74" spans="1:105" s="109" customFormat="1" ht="10.5" customHeight="1"/>
    <row r="75" spans="1:105" s="113" customFormat="1" ht="55.5" customHeight="1">
      <c r="A75" s="201" t="s">
        <v>329</v>
      </c>
      <c r="B75" s="202"/>
      <c r="C75" s="202"/>
      <c r="D75" s="202"/>
      <c r="E75" s="202"/>
      <c r="F75" s="202"/>
      <c r="G75" s="203"/>
      <c r="H75" s="201" t="s">
        <v>385</v>
      </c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3"/>
      <c r="BD75" s="201" t="s">
        <v>386</v>
      </c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3"/>
      <c r="BT75" s="201" t="s">
        <v>387</v>
      </c>
      <c r="BU75" s="202"/>
      <c r="BV75" s="202"/>
      <c r="BW75" s="202"/>
      <c r="BX75" s="202"/>
      <c r="BY75" s="202"/>
      <c r="BZ75" s="202"/>
      <c r="CA75" s="202"/>
      <c r="CB75" s="202"/>
      <c r="CC75" s="202"/>
      <c r="CD75" s="203"/>
      <c r="CE75" s="201" t="s">
        <v>388</v>
      </c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3"/>
    </row>
    <row r="76" spans="1:105" s="114" customFormat="1">
      <c r="A76" s="204">
        <v>1</v>
      </c>
      <c r="B76" s="204"/>
      <c r="C76" s="204"/>
      <c r="D76" s="204"/>
      <c r="E76" s="204"/>
      <c r="F76" s="204"/>
      <c r="G76" s="204"/>
      <c r="H76" s="204">
        <v>2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>
        <v>3</v>
      </c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>
        <v>4</v>
      </c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>
        <v>5</v>
      </c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</row>
    <row r="77" spans="1:105" s="115" customFormat="1" ht="15" customHeight="1">
      <c r="A77" s="192"/>
      <c r="B77" s="192"/>
      <c r="C77" s="192"/>
      <c r="D77" s="192"/>
      <c r="E77" s="192"/>
      <c r="F77" s="192"/>
      <c r="G77" s="192"/>
      <c r="H77" s="193" t="s">
        <v>389</v>
      </c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</row>
    <row r="78" spans="1:105" s="115" customFormat="1" ht="15" customHeight="1">
      <c r="A78" s="192"/>
      <c r="B78" s="192"/>
      <c r="C78" s="192"/>
      <c r="D78" s="192"/>
      <c r="E78" s="192"/>
      <c r="F78" s="192"/>
      <c r="G78" s="192"/>
      <c r="H78" s="193" t="s">
        <v>440</v>
      </c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7">
        <f>SUM(CE80:DA83)</f>
        <v>0</v>
      </c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</row>
    <row r="79" spans="1:105" s="115" customFormat="1" ht="15" customHeight="1">
      <c r="A79" s="192"/>
      <c r="B79" s="192"/>
      <c r="C79" s="192"/>
      <c r="D79" s="192"/>
      <c r="E79" s="192"/>
      <c r="F79" s="192"/>
      <c r="G79" s="192"/>
      <c r="H79" s="232" t="s">
        <v>441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</row>
    <row r="80" spans="1:105" s="115" customFormat="1" ht="15" customHeight="1">
      <c r="A80" s="192"/>
      <c r="B80" s="192"/>
      <c r="C80" s="192"/>
      <c r="D80" s="192"/>
      <c r="E80" s="192"/>
      <c r="F80" s="192"/>
      <c r="G80" s="192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</row>
    <row r="81" spans="1:105" s="115" customFormat="1" ht="15" customHeight="1">
      <c r="A81" s="192"/>
      <c r="B81" s="192"/>
      <c r="C81" s="192"/>
      <c r="D81" s="192"/>
      <c r="E81" s="192"/>
      <c r="F81" s="192"/>
      <c r="G81" s="192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</row>
    <row r="82" spans="1:105" s="115" customFormat="1" ht="15" customHeight="1">
      <c r="A82" s="192"/>
      <c r="B82" s="192"/>
      <c r="C82" s="192"/>
      <c r="D82" s="192"/>
      <c r="E82" s="192"/>
      <c r="F82" s="192"/>
      <c r="G82" s="192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</row>
    <row r="83" spans="1:105" s="115" customFormat="1" ht="15" customHeight="1">
      <c r="A83" s="192"/>
      <c r="B83" s="192"/>
      <c r="C83" s="192"/>
      <c r="D83" s="192"/>
      <c r="E83" s="192"/>
      <c r="F83" s="192"/>
      <c r="G83" s="192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</row>
    <row r="84" spans="1:105" s="115" customFormat="1" ht="15" customHeight="1">
      <c r="A84" s="192"/>
      <c r="B84" s="192"/>
      <c r="C84" s="192"/>
      <c r="D84" s="192"/>
      <c r="E84" s="192"/>
      <c r="F84" s="192"/>
      <c r="G84" s="192"/>
      <c r="H84" s="221" t="s">
        <v>336</v>
      </c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2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 t="s">
        <v>293</v>
      </c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7">
        <f>SUM(CE77:DA78)</f>
        <v>0</v>
      </c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</row>
    <row r="85" spans="1:105" s="115" customFormat="1" ht="1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</row>
    <row r="86" spans="1:105" s="115" customFormat="1" ht="15" hidden="1" customHeight="1">
      <c r="A86" s="110" t="s">
        <v>326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239" t="s">
        <v>390</v>
      </c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</row>
    <row r="87" spans="1:105" s="115" customFormat="1" ht="15" hidden="1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</row>
    <row r="88" spans="1:105" s="115" customFormat="1" ht="15" hidden="1" customHeight="1">
      <c r="A88" s="244" t="s">
        <v>327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5" t="s">
        <v>6</v>
      </c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</row>
    <row r="89" spans="1:105" s="115" customFormat="1" ht="15" hidden="1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</row>
    <row r="90" spans="1:105" s="115" customFormat="1" ht="51.75" hidden="1" customHeight="1">
      <c r="A90" s="201" t="s">
        <v>329</v>
      </c>
      <c r="B90" s="202"/>
      <c r="C90" s="202"/>
      <c r="D90" s="202"/>
      <c r="E90" s="202"/>
      <c r="F90" s="202"/>
      <c r="G90" s="203"/>
      <c r="H90" s="201" t="s">
        <v>385</v>
      </c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3"/>
      <c r="BD90" s="201" t="s">
        <v>386</v>
      </c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3"/>
      <c r="BT90" s="246" t="s">
        <v>391</v>
      </c>
      <c r="BU90" s="247"/>
      <c r="BV90" s="247"/>
      <c r="BW90" s="247"/>
      <c r="BX90" s="247"/>
      <c r="BY90" s="247"/>
      <c r="BZ90" s="247"/>
      <c r="CA90" s="247"/>
      <c r="CB90" s="247"/>
      <c r="CC90" s="247"/>
      <c r="CD90" s="248"/>
      <c r="CE90" s="201" t="s">
        <v>392</v>
      </c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3"/>
    </row>
    <row r="91" spans="1:105" s="115" customFormat="1" ht="15" hidden="1" customHeight="1">
      <c r="A91" s="204">
        <v>1</v>
      </c>
      <c r="B91" s="204"/>
      <c r="C91" s="204"/>
      <c r="D91" s="204"/>
      <c r="E91" s="204"/>
      <c r="F91" s="204"/>
      <c r="G91" s="204"/>
      <c r="H91" s="204">
        <v>2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>
        <v>3</v>
      </c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>
        <v>4</v>
      </c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>
        <v>5</v>
      </c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</row>
    <row r="92" spans="1:105" s="115" customFormat="1" ht="15" hidden="1" customHeight="1">
      <c r="A92" s="240" t="s">
        <v>393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2">
        <f>CE93</f>
        <v>0</v>
      </c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3"/>
    </row>
    <row r="93" spans="1:105" s="115" customFormat="1" ht="15" hidden="1" customHeight="1">
      <c r="A93" s="192"/>
      <c r="B93" s="192"/>
      <c r="C93" s="192"/>
      <c r="D93" s="192"/>
      <c r="E93" s="192"/>
      <c r="F93" s="192"/>
      <c r="G93" s="192"/>
      <c r="H93" s="193" t="s">
        <v>394</v>
      </c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7">
        <f>BD93*BT93</f>
        <v>0</v>
      </c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</row>
    <row r="94" spans="1:105" s="115" customFormat="1" ht="15" hidden="1" customHeight="1">
      <c r="A94" s="192"/>
      <c r="B94" s="192"/>
      <c r="C94" s="192"/>
      <c r="D94" s="192"/>
      <c r="E94" s="192"/>
      <c r="F94" s="192"/>
      <c r="G94" s="192"/>
      <c r="H94" s="221" t="s">
        <v>336</v>
      </c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2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 t="s">
        <v>293</v>
      </c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7">
        <f>CE92</f>
        <v>0</v>
      </c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</row>
    <row r="95" spans="1:105" s="115" customFormat="1" ht="15" hidden="1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</row>
    <row r="96" spans="1:105" s="115" customFormat="1" ht="15" hidden="1" customHeight="1">
      <c r="A96" s="110" t="s">
        <v>326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239" t="s">
        <v>395</v>
      </c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</row>
    <row r="97" spans="1:105" s="115" customFormat="1" ht="15" hidden="1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</row>
    <row r="98" spans="1:105" s="115" customFormat="1" ht="15" hidden="1" customHeight="1">
      <c r="A98" s="244" t="s">
        <v>327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5" t="s">
        <v>6</v>
      </c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  <c r="BR98" s="245"/>
      <c r="BS98" s="245"/>
      <c r="BT98" s="245"/>
      <c r="BU98" s="245"/>
      <c r="BV98" s="245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</row>
    <row r="99" spans="1:105" s="115" customFormat="1" ht="15" hidden="1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</row>
    <row r="100" spans="1:105" s="115" customFormat="1" ht="39" hidden="1" customHeight="1">
      <c r="A100" s="201" t="s">
        <v>329</v>
      </c>
      <c r="B100" s="202"/>
      <c r="C100" s="202"/>
      <c r="D100" s="202"/>
      <c r="E100" s="202"/>
      <c r="F100" s="202"/>
      <c r="G100" s="203"/>
      <c r="H100" s="201" t="s">
        <v>385</v>
      </c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3"/>
      <c r="BD100" s="246" t="s">
        <v>396</v>
      </c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8"/>
      <c r="BT100" s="246" t="s">
        <v>397</v>
      </c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8"/>
      <c r="CE100" s="201" t="s">
        <v>398</v>
      </c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3"/>
    </row>
    <row r="101" spans="1:105" s="115" customFormat="1" ht="15" hidden="1" customHeight="1">
      <c r="A101" s="204">
        <v>1</v>
      </c>
      <c r="B101" s="204"/>
      <c r="C101" s="204"/>
      <c r="D101" s="204"/>
      <c r="E101" s="204"/>
      <c r="F101" s="204"/>
      <c r="G101" s="204"/>
      <c r="H101" s="204">
        <v>2</v>
      </c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>
        <v>3</v>
      </c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>
        <v>4</v>
      </c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>
        <v>5</v>
      </c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</row>
    <row r="102" spans="1:105" s="115" customFormat="1" ht="15" hidden="1" customHeight="1">
      <c r="A102" s="240" t="s">
        <v>393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2">
        <f>CE103</f>
        <v>0</v>
      </c>
      <c r="CF102" s="242"/>
      <c r="CG102" s="242"/>
      <c r="CH102" s="242"/>
      <c r="CI102" s="242"/>
      <c r="CJ102" s="242"/>
      <c r="CK102" s="242"/>
      <c r="CL102" s="242"/>
      <c r="CM102" s="242"/>
      <c r="CN102" s="242"/>
      <c r="CO102" s="242"/>
      <c r="CP102" s="242"/>
      <c r="CQ102" s="242"/>
      <c r="CR102" s="242"/>
      <c r="CS102" s="242"/>
      <c r="CT102" s="242"/>
      <c r="CU102" s="242"/>
      <c r="CV102" s="242"/>
      <c r="CW102" s="242"/>
      <c r="CX102" s="242"/>
      <c r="CY102" s="242"/>
      <c r="CZ102" s="242"/>
      <c r="DA102" s="243"/>
    </row>
    <row r="103" spans="1:105" s="115" customFormat="1" ht="24.75" hidden="1" customHeight="1">
      <c r="A103" s="192"/>
      <c r="B103" s="192"/>
      <c r="C103" s="192"/>
      <c r="D103" s="192"/>
      <c r="E103" s="192"/>
      <c r="F103" s="192"/>
      <c r="G103" s="192"/>
      <c r="H103" s="193" t="s">
        <v>399</v>
      </c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</row>
    <row r="104" spans="1:105" s="115" customFormat="1" ht="15" hidden="1" customHeight="1">
      <c r="A104" s="192"/>
      <c r="B104" s="192"/>
      <c r="C104" s="192"/>
      <c r="D104" s="192"/>
      <c r="E104" s="192"/>
      <c r="F104" s="192"/>
      <c r="G104" s="192"/>
      <c r="H104" s="221" t="s">
        <v>336</v>
      </c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 t="s">
        <v>293</v>
      </c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7">
        <f>CE103</f>
        <v>0</v>
      </c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</row>
    <row r="105" spans="1:105" s="115" customFormat="1" ht="15" hidden="1" customHeight="1">
      <c r="A105" s="117"/>
      <c r="B105" s="117"/>
      <c r="C105" s="117"/>
      <c r="D105" s="117"/>
      <c r="E105" s="117"/>
      <c r="F105" s="117"/>
      <c r="G105" s="117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</row>
    <row r="106" spans="1:105" s="110" customFormat="1" ht="15">
      <c r="A106" s="110" t="s">
        <v>326</v>
      </c>
      <c r="X106" s="239" t="s">
        <v>400</v>
      </c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</row>
    <row r="107" spans="1:105" s="110" customFormat="1" ht="6" customHeight="1"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</row>
    <row r="108" spans="1:105" s="109" customFormat="1" ht="10.5" customHeight="1"/>
    <row r="109" spans="1:105" s="113" customFormat="1" ht="55.5" customHeight="1">
      <c r="A109" s="201" t="s">
        <v>329</v>
      </c>
      <c r="B109" s="202"/>
      <c r="C109" s="202"/>
      <c r="D109" s="202"/>
      <c r="E109" s="202"/>
      <c r="F109" s="202"/>
      <c r="G109" s="203"/>
      <c r="H109" s="201" t="s">
        <v>385</v>
      </c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3"/>
      <c r="BD109" s="201" t="s">
        <v>386</v>
      </c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3"/>
      <c r="BT109" s="201" t="s">
        <v>387</v>
      </c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3"/>
      <c r="CE109" s="201" t="s">
        <v>388</v>
      </c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3"/>
    </row>
    <row r="110" spans="1:105" s="114" customFormat="1">
      <c r="A110" s="204">
        <v>1</v>
      </c>
      <c r="B110" s="204"/>
      <c r="C110" s="204"/>
      <c r="D110" s="204"/>
      <c r="E110" s="204"/>
      <c r="F110" s="204"/>
      <c r="G110" s="204"/>
      <c r="H110" s="204">
        <v>2</v>
      </c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>
        <v>3</v>
      </c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>
        <v>4</v>
      </c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>
        <v>5</v>
      </c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</row>
    <row r="111" spans="1:105" s="115" customFormat="1" ht="15" customHeight="1">
      <c r="A111" s="192"/>
      <c r="B111" s="192"/>
      <c r="C111" s="192"/>
      <c r="D111" s="192"/>
      <c r="E111" s="192"/>
      <c r="F111" s="192"/>
      <c r="G111" s="192"/>
      <c r="H111" s="193" t="s">
        <v>483</v>
      </c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</row>
    <row r="112" spans="1:105" s="115" customFormat="1" ht="15" customHeight="1">
      <c r="A112" s="192"/>
      <c r="B112" s="192"/>
      <c r="C112" s="192"/>
      <c r="D112" s="192"/>
      <c r="E112" s="192"/>
      <c r="F112" s="192"/>
      <c r="G112" s="192"/>
      <c r="H112" s="232" t="s">
        <v>484</v>
      </c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</row>
    <row r="113" spans="1:105" s="115" customFormat="1" ht="15" customHeight="1">
      <c r="A113" s="192"/>
      <c r="B113" s="192"/>
      <c r="C113" s="192"/>
      <c r="D113" s="192"/>
      <c r="E113" s="192"/>
      <c r="F113" s="192"/>
      <c r="G113" s="192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7">
        <f t="shared" ref="BD113:BD120" si="0">CE113*100/2.2</f>
        <v>0</v>
      </c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</row>
    <row r="114" spans="1:105" s="115" customFormat="1" ht="15" customHeight="1">
      <c r="A114" s="192"/>
      <c r="B114" s="192"/>
      <c r="C114" s="192"/>
      <c r="D114" s="192"/>
      <c r="E114" s="192"/>
      <c r="F114" s="192"/>
      <c r="G114" s="192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7">
        <f t="shared" si="0"/>
        <v>0</v>
      </c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</row>
    <row r="115" spans="1:105" s="115" customFormat="1" ht="15" customHeight="1">
      <c r="A115" s="192"/>
      <c r="B115" s="192"/>
      <c r="C115" s="192"/>
      <c r="D115" s="192"/>
      <c r="E115" s="192"/>
      <c r="F115" s="192"/>
      <c r="G115" s="192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7">
        <f t="shared" si="0"/>
        <v>0</v>
      </c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</row>
    <row r="116" spans="1:105" s="115" customFormat="1" ht="15" customHeight="1">
      <c r="A116" s="192"/>
      <c r="B116" s="192"/>
      <c r="C116" s="192"/>
      <c r="D116" s="192"/>
      <c r="E116" s="192"/>
      <c r="F116" s="192"/>
      <c r="G116" s="192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7">
        <f t="shared" si="0"/>
        <v>0</v>
      </c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</row>
    <row r="117" spans="1:105" s="115" customFormat="1" ht="15" customHeight="1">
      <c r="A117" s="192"/>
      <c r="B117" s="192"/>
      <c r="C117" s="192"/>
      <c r="D117" s="192"/>
      <c r="E117" s="192"/>
      <c r="F117" s="192"/>
      <c r="G117" s="192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7">
        <f t="shared" si="0"/>
        <v>0</v>
      </c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</row>
    <row r="118" spans="1:105" s="115" customFormat="1" ht="15" customHeight="1">
      <c r="A118" s="192"/>
      <c r="B118" s="192"/>
      <c r="C118" s="192"/>
      <c r="D118" s="192"/>
      <c r="E118" s="192"/>
      <c r="F118" s="192"/>
      <c r="G118" s="192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7">
        <f t="shared" si="0"/>
        <v>0</v>
      </c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</row>
    <row r="119" spans="1:105" s="115" customFormat="1" ht="15" customHeight="1">
      <c r="A119" s="192"/>
      <c r="B119" s="192"/>
      <c r="C119" s="192"/>
      <c r="D119" s="192"/>
      <c r="E119" s="192"/>
      <c r="F119" s="192"/>
      <c r="G119" s="192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7">
        <f t="shared" si="0"/>
        <v>0</v>
      </c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</row>
    <row r="120" spans="1:105" s="115" customFormat="1" ht="15" customHeight="1">
      <c r="A120" s="192"/>
      <c r="B120" s="192"/>
      <c r="C120" s="192"/>
      <c r="D120" s="192"/>
      <c r="E120" s="192"/>
      <c r="F120" s="192"/>
      <c r="G120" s="192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7">
        <f t="shared" si="0"/>
        <v>0</v>
      </c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</row>
    <row r="121" spans="1:105" s="115" customFormat="1" ht="15" customHeight="1">
      <c r="A121" s="192"/>
      <c r="B121" s="192"/>
      <c r="C121" s="192"/>
      <c r="D121" s="192"/>
      <c r="E121" s="192"/>
      <c r="F121" s="192"/>
      <c r="G121" s="192"/>
      <c r="H121" s="221" t="s">
        <v>336</v>
      </c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2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 t="s">
        <v>293</v>
      </c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7">
        <f>SUM(CE113:DA120)</f>
        <v>0</v>
      </c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</row>
    <row r="122" spans="1:105" s="115" customFormat="1" ht="15" customHeight="1">
      <c r="A122" s="123"/>
      <c r="B122" s="123"/>
      <c r="C122" s="123"/>
      <c r="D122" s="123"/>
      <c r="E122" s="123"/>
      <c r="F122" s="123"/>
      <c r="G122" s="123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</row>
    <row r="123" spans="1:105" s="110" customFormat="1" ht="15">
      <c r="A123" s="110" t="s">
        <v>326</v>
      </c>
      <c r="X123" s="239" t="s">
        <v>401</v>
      </c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</row>
    <row r="124" spans="1:105" s="110" customFormat="1" ht="6" customHeight="1"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</row>
    <row r="125" spans="1:105" s="109" customFormat="1" ht="10.5" customHeight="1"/>
    <row r="126" spans="1:105" s="113" customFormat="1" ht="55.5" customHeight="1">
      <c r="A126" s="201" t="s">
        <v>329</v>
      </c>
      <c r="B126" s="202"/>
      <c r="C126" s="202"/>
      <c r="D126" s="202"/>
      <c r="E126" s="202"/>
      <c r="F126" s="202"/>
      <c r="G126" s="203"/>
      <c r="H126" s="201" t="s">
        <v>385</v>
      </c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3"/>
      <c r="BD126" s="201" t="s">
        <v>386</v>
      </c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3"/>
      <c r="BT126" s="201" t="s">
        <v>387</v>
      </c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3"/>
      <c r="CE126" s="201" t="s">
        <v>388</v>
      </c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3"/>
    </row>
    <row r="127" spans="1:105" s="114" customFormat="1">
      <c r="A127" s="204">
        <v>1</v>
      </c>
      <c r="B127" s="204"/>
      <c r="C127" s="204"/>
      <c r="D127" s="204"/>
      <c r="E127" s="204"/>
      <c r="F127" s="204"/>
      <c r="G127" s="204"/>
      <c r="H127" s="204">
        <v>2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>
        <v>3</v>
      </c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>
        <v>4</v>
      </c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>
        <v>5</v>
      </c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</row>
    <row r="128" spans="1:105" s="115" customFormat="1" ht="15" customHeight="1">
      <c r="A128" s="192"/>
      <c r="B128" s="192"/>
      <c r="C128" s="192"/>
      <c r="D128" s="192"/>
      <c r="E128" s="192"/>
      <c r="F128" s="192"/>
      <c r="G128" s="192"/>
      <c r="H128" s="193" t="s">
        <v>402</v>
      </c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</row>
    <row r="129" spans="1:105" s="115" customFormat="1" ht="15" customHeight="1">
      <c r="A129" s="192"/>
      <c r="B129" s="192"/>
      <c r="C129" s="192"/>
      <c r="D129" s="192"/>
      <c r="E129" s="192"/>
      <c r="F129" s="192"/>
      <c r="G129" s="192"/>
      <c r="H129" s="221" t="s">
        <v>336</v>
      </c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2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 t="s">
        <v>293</v>
      </c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</row>
    <row r="130" spans="1:105" s="110" customFormat="1" ht="27" customHeight="1">
      <c r="A130" s="205" t="s">
        <v>437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</row>
    <row r="131" spans="1:105" s="109" customFormat="1" ht="6" customHeight="1"/>
    <row r="132" spans="1:105" s="110" customFormat="1" ht="14.25">
      <c r="A132" s="110" t="s">
        <v>326</v>
      </c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</row>
    <row r="133" spans="1:105" s="110" customFormat="1" ht="6" customHeight="1"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</row>
    <row r="134" spans="1:105" s="109" customFormat="1" ht="10.5" customHeight="1"/>
    <row r="135" spans="1:105" s="113" customFormat="1" ht="45" customHeight="1">
      <c r="A135" s="201" t="s">
        <v>329</v>
      </c>
      <c r="B135" s="202"/>
      <c r="C135" s="202"/>
      <c r="D135" s="202"/>
      <c r="E135" s="202"/>
      <c r="F135" s="202"/>
      <c r="G135" s="203"/>
      <c r="H135" s="201" t="s">
        <v>11</v>
      </c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3"/>
      <c r="BD135" s="201" t="s">
        <v>381</v>
      </c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3"/>
      <c r="BT135" s="201" t="s">
        <v>382</v>
      </c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3"/>
      <c r="CJ135" s="201" t="s">
        <v>383</v>
      </c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3"/>
    </row>
    <row r="136" spans="1:105" s="114" customFormat="1">
      <c r="A136" s="204">
        <v>1</v>
      </c>
      <c r="B136" s="204"/>
      <c r="C136" s="204"/>
      <c r="D136" s="204"/>
      <c r="E136" s="204"/>
      <c r="F136" s="204"/>
      <c r="G136" s="204"/>
      <c r="H136" s="204">
        <v>2</v>
      </c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>
        <v>3</v>
      </c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>
        <v>4</v>
      </c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>
        <v>5</v>
      </c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</row>
    <row r="137" spans="1:105" s="115" customFormat="1" ht="15" customHeight="1">
      <c r="A137" s="192"/>
      <c r="B137" s="192"/>
      <c r="C137" s="192"/>
      <c r="D137" s="192"/>
      <c r="E137" s="192"/>
      <c r="F137" s="192"/>
      <c r="G137" s="192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</row>
    <row r="138" spans="1:105" s="115" customFormat="1" ht="15" customHeight="1">
      <c r="A138" s="192"/>
      <c r="B138" s="192"/>
      <c r="C138" s="192"/>
      <c r="D138" s="192"/>
      <c r="E138" s="192"/>
      <c r="F138" s="192"/>
      <c r="G138" s="192"/>
      <c r="H138" s="221" t="s">
        <v>336</v>
      </c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2"/>
      <c r="BD138" s="195" t="s">
        <v>293</v>
      </c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 t="s">
        <v>293</v>
      </c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</row>
    <row r="139" spans="1:105" s="109" customFormat="1" ht="12" customHeight="1"/>
    <row r="140" spans="1:105" s="110" customFormat="1" ht="14.25">
      <c r="A140" s="223" t="s">
        <v>438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</row>
    <row r="141" spans="1:105" s="109" customFormat="1" ht="6" customHeight="1"/>
    <row r="142" spans="1:105" s="110" customFormat="1" ht="15">
      <c r="A142" s="110" t="s">
        <v>326</v>
      </c>
      <c r="X142" s="238" t="s">
        <v>403</v>
      </c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</row>
    <row r="143" spans="1:105" s="110" customFormat="1" ht="6" customHeight="1"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</row>
    <row r="144" spans="1:105" s="109" customFormat="1" ht="10.5" customHeight="1"/>
    <row r="145" spans="1:105" s="110" customFormat="1" ht="14.25">
      <c r="A145" s="223" t="s">
        <v>404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</row>
    <row r="146" spans="1:105" s="109" customFormat="1" ht="10.5" customHeight="1"/>
    <row r="147" spans="1:105" s="113" customFormat="1" ht="45" customHeight="1">
      <c r="A147" s="234" t="s">
        <v>329</v>
      </c>
      <c r="B147" s="235"/>
      <c r="C147" s="235"/>
      <c r="D147" s="235"/>
      <c r="E147" s="235"/>
      <c r="F147" s="235"/>
      <c r="G147" s="236"/>
      <c r="H147" s="234" t="s">
        <v>385</v>
      </c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6"/>
      <c r="AP147" s="234" t="s">
        <v>405</v>
      </c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6"/>
      <c r="BF147" s="234" t="s">
        <v>406</v>
      </c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6"/>
      <c r="BV147" s="234" t="s">
        <v>407</v>
      </c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6"/>
      <c r="CL147" s="234" t="s">
        <v>345</v>
      </c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6"/>
    </row>
    <row r="148" spans="1:105" s="114" customFormat="1">
      <c r="A148" s="204">
        <v>1</v>
      </c>
      <c r="B148" s="204"/>
      <c r="C148" s="204"/>
      <c r="D148" s="204"/>
      <c r="E148" s="204"/>
      <c r="F148" s="204"/>
      <c r="G148" s="204"/>
      <c r="H148" s="204">
        <v>2</v>
      </c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>
        <v>3</v>
      </c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>
        <v>4</v>
      </c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>
        <v>5</v>
      </c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>
        <v>6</v>
      </c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</row>
    <row r="149" spans="1:105" s="115" customFormat="1" ht="15" customHeight="1">
      <c r="A149" s="192"/>
      <c r="B149" s="192"/>
      <c r="C149" s="192"/>
      <c r="D149" s="192"/>
      <c r="E149" s="192"/>
      <c r="F149" s="192"/>
      <c r="G149" s="192"/>
      <c r="H149" s="193" t="s">
        <v>442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6" t="e">
        <f>CL149/AP149/BF149</f>
        <v>#DIV/0!</v>
      </c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</row>
    <row r="150" spans="1:105" s="115" customFormat="1" ht="39" customHeight="1">
      <c r="A150" s="192"/>
      <c r="B150" s="192"/>
      <c r="C150" s="192"/>
      <c r="D150" s="192"/>
      <c r="E150" s="192"/>
      <c r="F150" s="192"/>
      <c r="G150" s="192"/>
      <c r="H150" s="193" t="s">
        <v>443</v>
      </c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6" t="e">
        <f>CL150/AP150/BF150</f>
        <v>#DIV/0!</v>
      </c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</row>
    <row r="151" spans="1:105" s="115" customFormat="1" ht="15.75" customHeight="1">
      <c r="A151" s="192"/>
      <c r="B151" s="192"/>
      <c r="C151" s="192"/>
      <c r="D151" s="192"/>
      <c r="E151" s="192"/>
      <c r="F151" s="192"/>
      <c r="G151" s="192"/>
      <c r="H151" s="193" t="s">
        <v>444</v>
      </c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6" t="e">
        <f>CL151/AP151/BF151</f>
        <v>#DIV/0!</v>
      </c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</row>
    <row r="152" spans="1:105" s="115" customFormat="1" ht="17.25" customHeight="1">
      <c r="A152" s="192"/>
      <c r="B152" s="192"/>
      <c r="C152" s="192"/>
      <c r="D152" s="192"/>
      <c r="E152" s="192"/>
      <c r="F152" s="192"/>
      <c r="G152" s="192"/>
      <c r="H152" s="193" t="s">
        <v>445</v>
      </c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6" t="e">
        <f>CL152/AP152/BF152</f>
        <v>#DIV/0!</v>
      </c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</row>
    <row r="153" spans="1:105" s="115" customFormat="1" ht="17.25" customHeight="1">
      <c r="A153" s="192"/>
      <c r="B153" s="192"/>
      <c r="C153" s="192"/>
      <c r="D153" s="192"/>
      <c r="E153" s="192"/>
      <c r="F153" s="192"/>
      <c r="G153" s="192"/>
      <c r="H153" s="193" t="s">
        <v>446</v>
      </c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6" t="e">
        <f>CL153/AP153/BF153</f>
        <v>#DIV/0!</v>
      </c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</row>
    <row r="154" spans="1:105" s="115" customFormat="1" ht="15" customHeight="1">
      <c r="A154" s="192"/>
      <c r="B154" s="192"/>
      <c r="C154" s="192"/>
      <c r="D154" s="192"/>
      <c r="E154" s="192"/>
      <c r="F154" s="192"/>
      <c r="G154" s="192"/>
      <c r="H154" s="237" t="s">
        <v>408</v>
      </c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200"/>
      <c r="AP154" s="195" t="s">
        <v>293</v>
      </c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 t="s">
        <v>293</v>
      </c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 t="s">
        <v>293</v>
      </c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7">
        <f>SUM(CL149:DA152)</f>
        <v>0</v>
      </c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</row>
    <row r="155" spans="1:105" s="109" customFormat="1" ht="10.5" customHeight="1"/>
    <row r="156" spans="1:105" s="110" customFormat="1" ht="14.25">
      <c r="A156" s="223" t="s">
        <v>409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</row>
    <row r="157" spans="1:105" s="109" customFormat="1" ht="10.5" customHeight="1"/>
    <row r="158" spans="1:105" s="113" customFormat="1" ht="45" customHeight="1">
      <c r="A158" s="201" t="s">
        <v>329</v>
      </c>
      <c r="B158" s="202"/>
      <c r="C158" s="202"/>
      <c r="D158" s="202"/>
      <c r="E158" s="202"/>
      <c r="F158" s="202"/>
      <c r="G158" s="203"/>
      <c r="H158" s="201" t="s">
        <v>385</v>
      </c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3"/>
      <c r="BD158" s="201" t="s">
        <v>410</v>
      </c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3"/>
      <c r="BT158" s="201" t="s">
        <v>411</v>
      </c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3"/>
      <c r="CJ158" s="201" t="s">
        <v>341</v>
      </c>
      <c r="CK158" s="202"/>
      <c r="CL158" s="202"/>
      <c r="CM158" s="202"/>
      <c r="CN158" s="202"/>
      <c r="CO158" s="202"/>
      <c r="CP158" s="202"/>
      <c r="CQ158" s="202"/>
      <c r="CR158" s="202"/>
      <c r="CS158" s="202"/>
      <c r="CT158" s="202"/>
      <c r="CU158" s="202"/>
      <c r="CV158" s="202"/>
      <c r="CW158" s="202"/>
      <c r="CX158" s="202"/>
      <c r="CY158" s="202"/>
      <c r="CZ158" s="202"/>
      <c r="DA158" s="203"/>
    </row>
    <row r="159" spans="1:105" s="114" customFormat="1">
      <c r="A159" s="204">
        <v>1</v>
      </c>
      <c r="B159" s="204"/>
      <c r="C159" s="204"/>
      <c r="D159" s="204"/>
      <c r="E159" s="204"/>
      <c r="F159" s="204"/>
      <c r="G159" s="204"/>
      <c r="H159" s="204">
        <v>2</v>
      </c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>
        <v>3</v>
      </c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>
        <v>4</v>
      </c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>
        <v>5</v>
      </c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04"/>
      <c r="CV159" s="204"/>
      <c r="CW159" s="204"/>
      <c r="CX159" s="204"/>
      <c r="CY159" s="204"/>
      <c r="CZ159" s="204"/>
      <c r="DA159" s="204"/>
    </row>
    <row r="160" spans="1:105" s="115" customFormat="1" ht="15" customHeight="1">
      <c r="A160" s="192"/>
      <c r="B160" s="192"/>
      <c r="C160" s="192"/>
      <c r="D160" s="192"/>
      <c r="E160" s="192"/>
      <c r="F160" s="192"/>
      <c r="G160" s="192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</row>
    <row r="161" spans="1:105" s="115" customFormat="1" ht="15" customHeight="1">
      <c r="A161" s="192"/>
      <c r="B161" s="192"/>
      <c r="C161" s="192"/>
      <c r="D161" s="192"/>
      <c r="E161" s="192"/>
      <c r="F161" s="192"/>
      <c r="G161" s="192"/>
      <c r="H161" s="221" t="s">
        <v>336</v>
      </c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2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</row>
    <row r="162" spans="1:105" s="109" customFormat="1" ht="10.5" customHeight="1"/>
    <row r="163" spans="1:105" s="110" customFormat="1" ht="14.25">
      <c r="A163" s="223" t="s">
        <v>412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</row>
    <row r="164" spans="1:105" s="109" customFormat="1" ht="10.5" customHeight="1"/>
    <row r="165" spans="1:105" s="113" customFormat="1" ht="45" customHeight="1">
      <c r="A165" s="234" t="s">
        <v>329</v>
      </c>
      <c r="B165" s="235"/>
      <c r="C165" s="235"/>
      <c r="D165" s="235"/>
      <c r="E165" s="235"/>
      <c r="F165" s="235"/>
      <c r="G165" s="236"/>
      <c r="H165" s="234" t="s">
        <v>11</v>
      </c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6"/>
      <c r="AP165" s="234" t="s">
        <v>413</v>
      </c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6"/>
      <c r="BF165" s="234" t="s">
        <v>414</v>
      </c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6"/>
      <c r="BV165" s="234" t="s">
        <v>415</v>
      </c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6"/>
      <c r="CL165" s="234" t="s">
        <v>416</v>
      </c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6"/>
    </row>
    <row r="166" spans="1:105" s="114" customFormat="1">
      <c r="A166" s="204">
        <v>1</v>
      </c>
      <c r="B166" s="204"/>
      <c r="C166" s="204"/>
      <c r="D166" s="204"/>
      <c r="E166" s="204"/>
      <c r="F166" s="204"/>
      <c r="G166" s="204"/>
      <c r="H166" s="204">
        <v>2</v>
      </c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>
        <v>4</v>
      </c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>
        <v>5</v>
      </c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>
        <v>6</v>
      </c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>
        <v>7</v>
      </c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</row>
    <row r="167" spans="1:105" s="115" customFormat="1" ht="15" customHeight="1">
      <c r="A167" s="192"/>
      <c r="B167" s="192"/>
      <c r="C167" s="192"/>
      <c r="D167" s="192"/>
      <c r="E167" s="192"/>
      <c r="F167" s="192"/>
      <c r="G167" s="192"/>
      <c r="H167" s="193" t="s">
        <v>447</v>
      </c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6" t="e">
        <f>CL167/BF167</f>
        <v>#DIV/0!</v>
      </c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>
        <f>SUM(BF169:BU171)</f>
        <v>0</v>
      </c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7">
        <f>SUM(CL169:DA171)</f>
        <v>0</v>
      </c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</row>
    <row r="168" spans="1:105" s="115" customFormat="1" ht="15" customHeight="1">
      <c r="A168" s="192"/>
      <c r="B168" s="192"/>
      <c r="C168" s="192"/>
      <c r="D168" s="192"/>
      <c r="E168" s="192"/>
      <c r="F168" s="192"/>
      <c r="G168" s="192"/>
      <c r="H168" s="232" t="s">
        <v>448</v>
      </c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</row>
    <row r="169" spans="1:105" s="115" customFormat="1" ht="15" customHeight="1">
      <c r="A169" s="192"/>
      <c r="B169" s="192"/>
      <c r="C169" s="192"/>
      <c r="D169" s="192"/>
      <c r="E169" s="192"/>
      <c r="F169" s="192"/>
      <c r="G169" s="192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7">
        <f>AP169*BF169</f>
        <v>0</v>
      </c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</row>
    <row r="170" spans="1:105" s="115" customFormat="1" ht="15" customHeight="1">
      <c r="A170" s="192"/>
      <c r="B170" s="192"/>
      <c r="C170" s="192"/>
      <c r="D170" s="192"/>
      <c r="E170" s="192"/>
      <c r="F170" s="192"/>
      <c r="G170" s="192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7">
        <f>AP170*BF170</f>
        <v>0</v>
      </c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</row>
    <row r="171" spans="1:105" s="115" customFormat="1" ht="15" customHeight="1">
      <c r="A171" s="192"/>
      <c r="B171" s="192"/>
      <c r="C171" s="192"/>
      <c r="D171" s="192"/>
      <c r="E171" s="192"/>
      <c r="F171" s="192"/>
      <c r="G171" s="192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7">
        <f>AP171*BF171</f>
        <v>0</v>
      </c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</row>
    <row r="172" spans="1:105" s="115" customFormat="1" ht="15" customHeight="1">
      <c r="A172" s="192"/>
      <c r="B172" s="192"/>
      <c r="C172" s="192"/>
      <c r="D172" s="192"/>
      <c r="E172" s="192"/>
      <c r="F172" s="192"/>
      <c r="G172" s="192"/>
      <c r="H172" s="193" t="s">
        <v>449</v>
      </c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6" t="e">
        <f>CL172/BF172</f>
        <v>#DIV/0!</v>
      </c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>
        <f>SUM(BF174:BU177)</f>
        <v>0</v>
      </c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7">
        <f>SUM(CL174:DA177)</f>
        <v>0</v>
      </c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</row>
    <row r="173" spans="1:105" s="115" customFormat="1" ht="15" customHeight="1">
      <c r="A173" s="192"/>
      <c r="B173" s="192"/>
      <c r="C173" s="192"/>
      <c r="D173" s="192"/>
      <c r="E173" s="192"/>
      <c r="F173" s="192"/>
      <c r="G173" s="192"/>
      <c r="H173" s="232" t="s">
        <v>448</v>
      </c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</row>
    <row r="174" spans="1:105" s="115" customFormat="1" ht="15" customHeight="1">
      <c r="A174" s="192"/>
      <c r="B174" s="192"/>
      <c r="C174" s="192"/>
      <c r="D174" s="192"/>
      <c r="E174" s="192"/>
      <c r="F174" s="192"/>
      <c r="G174" s="19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7">
        <f>AP174*BF174</f>
        <v>0</v>
      </c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</row>
    <row r="175" spans="1:105" s="115" customFormat="1" ht="15" customHeight="1">
      <c r="A175" s="192"/>
      <c r="B175" s="192"/>
      <c r="C175" s="192"/>
      <c r="D175" s="192"/>
      <c r="E175" s="192"/>
      <c r="F175" s="192"/>
      <c r="G175" s="19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7">
        <f>AP175*BF175</f>
        <v>0</v>
      </c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</row>
    <row r="176" spans="1:105" s="115" customFormat="1" ht="15" customHeight="1">
      <c r="A176" s="192"/>
      <c r="B176" s="192"/>
      <c r="C176" s="192"/>
      <c r="D176" s="192"/>
      <c r="E176" s="192"/>
      <c r="F176" s="192"/>
      <c r="G176" s="19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7">
        <f>AP176*BF176</f>
        <v>0</v>
      </c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</row>
    <row r="177" spans="1:105" s="115" customFormat="1" ht="15" customHeight="1">
      <c r="A177" s="192"/>
      <c r="B177" s="192"/>
      <c r="C177" s="192"/>
      <c r="D177" s="192"/>
      <c r="E177" s="192"/>
      <c r="F177" s="192"/>
      <c r="G177" s="19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7">
        <f>AP177*BF177</f>
        <v>0</v>
      </c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</row>
    <row r="178" spans="1:105" s="115" customFormat="1" ht="15" customHeight="1">
      <c r="A178" s="192"/>
      <c r="B178" s="192"/>
      <c r="C178" s="192"/>
      <c r="D178" s="192"/>
      <c r="E178" s="192"/>
      <c r="F178" s="192"/>
      <c r="G178" s="192"/>
      <c r="H178" s="193" t="s">
        <v>450</v>
      </c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6" t="e">
        <f>CL178/BF178</f>
        <v>#DIV/0!</v>
      </c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>
        <f>SUM(BF180:BU183)</f>
        <v>0</v>
      </c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7">
        <f>SUM(CL180:DA183)</f>
        <v>0</v>
      </c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</row>
    <row r="179" spans="1:105" s="115" customFormat="1" ht="15" customHeight="1">
      <c r="A179" s="192"/>
      <c r="B179" s="192"/>
      <c r="C179" s="192"/>
      <c r="D179" s="192"/>
      <c r="E179" s="192"/>
      <c r="F179" s="192"/>
      <c r="G179" s="192"/>
      <c r="H179" s="232" t="s">
        <v>448</v>
      </c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</row>
    <row r="180" spans="1:105" s="115" customFormat="1" ht="15" customHeight="1">
      <c r="A180" s="192"/>
      <c r="B180" s="192"/>
      <c r="C180" s="192"/>
      <c r="D180" s="192"/>
      <c r="E180" s="192"/>
      <c r="F180" s="192"/>
      <c r="G180" s="19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7">
        <f>AP180*BF180</f>
        <v>0</v>
      </c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</row>
    <row r="181" spans="1:105" s="115" customFormat="1" ht="15" customHeight="1">
      <c r="A181" s="192"/>
      <c r="B181" s="192"/>
      <c r="C181" s="192"/>
      <c r="D181" s="192"/>
      <c r="E181" s="192"/>
      <c r="F181" s="192"/>
      <c r="G181" s="19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7">
        <f>AP181*BF181</f>
        <v>0</v>
      </c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</row>
    <row r="182" spans="1:105" s="115" customFormat="1" ht="15" customHeight="1">
      <c r="A182" s="192"/>
      <c r="B182" s="192"/>
      <c r="C182" s="192"/>
      <c r="D182" s="192"/>
      <c r="E182" s="192"/>
      <c r="F182" s="192"/>
      <c r="G182" s="19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7">
        <f>AP182*BF182</f>
        <v>0</v>
      </c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</row>
    <row r="183" spans="1:105" s="115" customFormat="1" ht="15" customHeight="1">
      <c r="A183" s="192"/>
      <c r="B183" s="192"/>
      <c r="C183" s="192"/>
      <c r="D183" s="192"/>
      <c r="E183" s="192"/>
      <c r="F183" s="192"/>
      <c r="G183" s="19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7">
        <f>AP183*BF183</f>
        <v>0</v>
      </c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</row>
    <row r="184" spans="1:105" s="115" customFormat="1" ht="15" customHeight="1">
      <c r="A184" s="192"/>
      <c r="B184" s="192"/>
      <c r="C184" s="192"/>
      <c r="D184" s="192"/>
      <c r="E184" s="192"/>
      <c r="F184" s="192"/>
      <c r="G184" s="192"/>
      <c r="H184" s="193" t="s">
        <v>451</v>
      </c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6" t="e">
        <f>CL184/BF184</f>
        <v>#DIV/0!</v>
      </c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>
        <f>SUM(BF186:BU189)</f>
        <v>0</v>
      </c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7">
        <f>SUM(CL186:DA189)</f>
        <v>0</v>
      </c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</row>
    <row r="185" spans="1:105" s="115" customFormat="1" ht="15" customHeight="1">
      <c r="A185" s="192"/>
      <c r="B185" s="192"/>
      <c r="C185" s="192"/>
      <c r="D185" s="192"/>
      <c r="E185" s="192"/>
      <c r="F185" s="192"/>
      <c r="G185" s="192"/>
      <c r="H185" s="232" t="s">
        <v>448</v>
      </c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</row>
    <row r="186" spans="1:105" s="115" customFormat="1" ht="15" customHeight="1">
      <c r="A186" s="192"/>
      <c r="B186" s="192"/>
      <c r="C186" s="192"/>
      <c r="D186" s="192"/>
      <c r="E186" s="192"/>
      <c r="F186" s="192"/>
      <c r="G186" s="19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7">
        <f>AP186*BF186</f>
        <v>0</v>
      </c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</row>
    <row r="187" spans="1:105" s="115" customFormat="1" ht="15" customHeight="1">
      <c r="A187" s="192"/>
      <c r="B187" s="192"/>
      <c r="C187" s="192"/>
      <c r="D187" s="192"/>
      <c r="E187" s="192"/>
      <c r="F187" s="192"/>
      <c r="G187" s="19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7">
        <f>AP187*BF187</f>
        <v>0</v>
      </c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</row>
    <row r="188" spans="1:105" s="115" customFormat="1" ht="15" customHeight="1">
      <c r="A188" s="192"/>
      <c r="B188" s="192"/>
      <c r="C188" s="192"/>
      <c r="D188" s="192"/>
      <c r="E188" s="192"/>
      <c r="F188" s="192"/>
      <c r="G188" s="19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7">
        <f>AP188*BF188</f>
        <v>0</v>
      </c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</row>
    <row r="189" spans="1:105" s="115" customFormat="1" ht="15" customHeight="1">
      <c r="A189" s="192"/>
      <c r="B189" s="192"/>
      <c r="C189" s="192"/>
      <c r="D189" s="192"/>
      <c r="E189" s="192"/>
      <c r="F189" s="192"/>
      <c r="G189" s="19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7">
        <f>AP189*BF189</f>
        <v>0</v>
      </c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</row>
    <row r="190" spans="1:105" s="115" customFormat="1" ht="15" customHeight="1">
      <c r="A190" s="192"/>
      <c r="B190" s="192"/>
      <c r="C190" s="192"/>
      <c r="D190" s="192"/>
      <c r="E190" s="192"/>
      <c r="F190" s="192"/>
      <c r="G190" s="192"/>
      <c r="H190" s="233" t="s">
        <v>336</v>
      </c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2"/>
      <c r="AP190" s="195" t="s">
        <v>293</v>
      </c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 t="s">
        <v>293</v>
      </c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 t="s">
        <v>293</v>
      </c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7">
        <f>CL167+CL172+CL178+CL184</f>
        <v>0</v>
      </c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</row>
    <row r="191" spans="1:105" s="109" customFormat="1" ht="12" customHeight="1"/>
    <row r="192" spans="1:105" s="110" customFormat="1" ht="14.25">
      <c r="A192" s="223" t="s">
        <v>417</v>
      </c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</row>
    <row r="193" spans="1:105" s="109" customFormat="1" ht="10.5" customHeight="1"/>
    <row r="194" spans="1:105" s="113" customFormat="1" ht="45" customHeight="1">
      <c r="A194" s="201" t="s">
        <v>329</v>
      </c>
      <c r="B194" s="202"/>
      <c r="C194" s="202"/>
      <c r="D194" s="202"/>
      <c r="E194" s="202"/>
      <c r="F194" s="202"/>
      <c r="G194" s="203"/>
      <c r="H194" s="201" t="s">
        <v>11</v>
      </c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3"/>
      <c r="BD194" s="201" t="s">
        <v>418</v>
      </c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2"/>
      <c r="BQ194" s="202"/>
      <c r="BR194" s="202"/>
      <c r="BS194" s="203"/>
      <c r="BT194" s="201" t="s">
        <v>419</v>
      </c>
      <c r="BU194" s="202"/>
      <c r="BV194" s="202"/>
      <c r="BW194" s="202"/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02"/>
      <c r="CI194" s="203"/>
      <c r="CJ194" s="201" t="s">
        <v>420</v>
      </c>
      <c r="CK194" s="202"/>
      <c r="CL194" s="202"/>
      <c r="CM194" s="202"/>
      <c r="CN194" s="202"/>
      <c r="CO194" s="202"/>
      <c r="CP194" s="202"/>
      <c r="CQ194" s="202"/>
      <c r="CR194" s="202"/>
      <c r="CS194" s="202"/>
      <c r="CT194" s="202"/>
      <c r="CU194" s="202"/>
      <c r="CV194" s="202"/>
      <c r="CW194" s="202"/>
      <c r="CX194" s="202"/>
      <c r="CY194" s="202"/>
      <c r="CZ194" s="202"/>
      <c r="DA194" s="203"/>
    </row>
    <row r="195" spans="1:105" s="114" customFormat="1">
      <c r="A195" s="204">
        <v>1</v>
      </c>
      <c r="B195" s="204"/>
      <c r="C195" s="204"/>
      <c r="D195" s="204"/>
      <c r="E195" s="204"/>
      <c r="F195" s="204"/>
      <c r="G195" s="204"/>
      <c r="H195" s="204">
        <v>2</v>
      </c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>
        <v>4</v>
      </c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>
        <v>5</v>
      </c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>
        <v>6</v>
      </c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</row>
    <row r="196" spans="1:105" s="115" customFormat="1" ht="15" customHeight="1">
      <c r="A196" s="192"/>
      <c r="B196" s="192"/>
      <c r="C196" s="192"/>
      <c r="D196" s="192"/>
      <c r="E196" s="192"/>
      <c r="F196" s="192"/>
      <c r="G196" s="192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</row>
    <row r="197" spans="1:105" s="115" customFormat="1" ht="15" customHeight="1">
      <c r="A197" s="192"/>
      <c r="B197" s="192"/>
      <c r="C197" s="192"/>
      <c r="D197" s="192"/>
      <c r="E197" s="192"/>
      <c r="F197" s="192"/>
      <c r="G197" s="192"/>
      <c r="H197" s="221" t="s">
        <v>336</v>
      </c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2"/>
      <c r="BD197" s="195" t="s">
        <v>293</v>
      </c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 t="s">
        <v>293</v>
      </c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 t="s">
        <v>293</v>
      </c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</row>
    <row r="198" spans="1:105" s="109" customFormat="1" ht="12" customHeight="1"/>
    <row r="199" spans="1:105" s="110" customFormat="1" ht="14.25">
      <c r="A199" s="223" t="s">
        <v>421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</row>
    <row r="200" spans="1:105" s="109" customFormat="1" ht="10.5" customHeight="1"/>
    <row r="201" spans="1:105" s="113" customFormat="1" ht="45" customHeight="1">
      <c r="A201" s="201" t="s">
        <v>329</v>
      </c>
      <c r="B201" s="202"/>
      <c r="C201" s="202"/>
      <c r="D201" s="202"/>
      <c r="E201" s="202"/>
      <c r="F201" s="202"/>
      <c r="G201" s="203"/>
      <c r="H201" s="201" t="s">
        <v>385</v>
      </c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3"/>
      <c r="BD201" s="201" t="s">
        <v>422</v>
      </c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3"/>
      <c r="BT201" s="201" t="s">
        <v>423</v>
      </c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3"/>
      <c r="CJ201" s="201" t="s">
        <v>424</v>
      </c>
      <c r="CK201" s="202"/>
      <c r="CL201" s="202"/>
      <c r="CM201" s="202"/>
      <c r="CN201" s="202"/>
      <c r="CO201" s="202"/>
      <c r="CP201" s="202"/>
      <c r="CQ201" s="202"/>
      <c r="CR201" s="202"/>
      <c r="CS201" s="202"/>
      <c r="CT201" s="202"/>
      <c r="CU201" s="202"/>
      <c r="CV201" s="202"/>
      <c r="CW201" s="202"/>
      <c r="CX201" s="202"/>
      <c r="CY201" s="202"/>
      <c r="CZ201" s="202"/>
      <c r="DA201" s="203"/>
    </row>
    <row r="202" spans="1:105" s="114" customFormat="1">
      <c r="A202" s="204">
        <v>1</v>
      </c>
      <c r="B202" s="204"/>
      <c r="C202" s="204"/>
      <c r="D202" s="204"/>
      <c r="E202" s="204"/>
      <c r="F202" s="204"/>
      <c r="G202" s="204"/>
      <c r="H202" s="204">
        <v>2</v>
      </c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>
        <v>3</v>
      </c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>
        <v>4</v>
      </c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>
        <v>5</v>
      </c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</row>
    <row r="203" spans="1:105" s="115" customFormat="1" ht="26.25" customHeight="1">
      <c r="A203" s="192" t="s">
        <v>141</v>
      </c>
      <c r="B203" s="192"/>
      <c r="C203" s="192"/>
      <c r="D203" s="192"/>
      <c r="E203" s="192"/>
      <c r="F203" s="192"/>
      <c r="G203" s="192"/>
      <c r="H203" s="228" t="s">
        <v>452</v>
      </c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>
        <f>SUM(BT204:CI207)</f>
        <v>0</v>
      </c>
      <c r="BU203" s="229"/>
      <c r="BV203" s="229"/>
      <c r="BW203" s="229"/>
      <c r="BX203" s="229"/>
      <c r="BY203" s="229"/>
      <c r="BZ203" s="229"/>
      <c r="CA203" s="229"/>
      <c r="CB203" s="229"/>
      <c r="CC203" s="229"/>
      <c r="CD203" s="229"/>
      <c r="CE203" s="229"/>
      <c r="CF203" s="229"/>
      <c r="CG203" s="229"/>
      <c r="CH203" s="229"/>
      <c r="CI203" s="229"/>
      <c r="CJ203" s="230">
        <f>SUM(CJ204:DA207)</f>
        <v>0</v>
      </c>
      <c r="CK203" s="230"/>
      <c r="CL203" s="230"/>
      <c r="CM203" s="230"/>
      <c r="CN203" s="230"/>
      <c r="CO203" s="230"/>
      <c r="CP203" s="230"/>
      <c r="CQ203" s="230"/>
      <c r="CR203" s="230"/>
      <c r="CS203" s="230"/>
      <c r="CT203" s="230"/>
      <c r="CU203" s="230"/>
      <c r="CV203" s="230"/>
      <c r="CW203" s="230"/>
      <c r="CX203" s="230"/>
      <c r="CY203" s="230"/>
      <c r="CZ203" s="230"/>
      <c r="DA203" s="230"/>
    </row>
    <row r="204" spans="1:105" s="115" customFormat="1" ht="15" customHeight="1">
      <c r="A204" s="192"/>
      <c r="B204" s="192"/>
      <c r="C204" s="192"/>
      <c r="D204" s="192"/>
      <c r="E204" s="192"/>
      <c r="F204" s="192"/>
      <c r="G204" s="192"/>
      <c r="H204" s="232" t="s">
        <v>453</v>
      </c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</row>
    <row r="205" spans="1:105" s="115" customFormat="1" ht="24" customHeight="1">
      <c r="A205" s="192"/>
      <c r="B205" s="192"/>
      <c r="C205" s="192"/>
      <c r="D205" s="192"/>
      <c r="E205" s="192"/>
      <c r="F205" s="192"/>
      <c r="G205" s="192"/>
      <c r="H205" s="232" t="s">
        <v>454</v>
      </c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</row>
    <row r="206" spans="1:105" s="115" customFormat="1" ht="15" customHeight="1">
      <c r="A206" s="224"/>
      <c r="B206" s="224"/>
      <c r="C206" s="224"/>
      <c r="D206" s="224"/>
      <c r="E206" s="224"/>
      <c r="F206" s="224"/>
      <c r="G206" s="224"/>
      <c r="H206" s="225" t="s">
        <v>455</v>
      </c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</row>
    <row r="207" spans="1:105" s="115" customFormat="1" ht="24.75" customHeight="1">
      <c r="A207" s="224"/>
      <c r="B207" s="224"/>
      <c r="C207" s="224"/>
      <c r="D207" s="224"/>
      <c r="E207" s="224"/>
      <c r="F207" s="224"/>
      <c r="G207" s="224"/>
      <c r="H207" s="225" t="s">
        <v>456</v>
      </c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</row>
    <row r="208" spans="1:105" s="115" customFormat="1" ht="24.75" customHeight="1">
      <c r="A208" s="224" t="s">
        <v>116</v>
      </c>
      <c r="B208" s="224"/>
      <c r="C208" s="224"/>
      <c r="D208" s="224"/>
      <c r="E208" s="224"/>
      <c r="F208" s="224"/>
      <c r="G208" s="224"/>
      <c r="H208" s="231" t="s">
        <v>457</v>
      </c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1"/>
      <c r="AP208" s="231"/>
      <c r="AQ208" s="231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>
        <f>SUM(BT209:CI212)</f>
        <v>0</v>
      </c>
      <c r="BU208" s="229"/>
      <c r="BV208" s="229"/>
      <c r="BW208" s="229"/>
      <c r="BX208" s="229"/>
      <c r="BY208" s="229"/>
      <c r="BZ208" s="229"/>
      <c r="CA208" s="229"/>
      <c r="CB208" s="229"/>
      <c r="CC208" s="229"/>
      <c r="CD208" s="229"/>
      <c r="CE208" s="229"/>
      <c r="CF208" s="229"/>
      <c r="CG208" s="229"/>
      <c r="CH208" s="229"/>
      <c r="CI208" s="229"/>
      <c r="CJ208" s="230">
        <f>SUM(CJ209:DA212)</f>
        <v>0</v>
      </c>
      <c r="CK208" s="230"/>
      <c r="CL208" s="230"/>
      <c r="CM208" s="230"/>
      <c r="CN208" s="230"/>
      <c r="CO208" s="230"/>
      <c r="CP208" s="230"/>
      <c r="CQ208" s="230"/>
      <c r="CR208" s="230"/>
      <c r="CS208" s="230"/>
      <c r="CT208" s="230"/>
      <c r="CU208" s="230"/>
      <c r="CV208" s="230"/>
      <c r="CW208" s="230"/>
      <c r="CX208" s="230"/>
      <c r="CY208" s="230"/>
      <c r="CZ208" s="230"/>
      <c r="DA208" s="230"/>
    </row>
    <row r="209" spans="1:105" s="115" customFormat="1" ht="24.75" customHeight="1">
      <c r="A209" s="224"/>
      <c r="B209" s="224"/>
      <c r="C209" s="224"/>
      <c r="D209" s="224"/>
      <c r="E209" s="224"/>
      <c r="F209" s="224"/>
      <c r="G209" s="224"/>
      <c r="H209" s="225" t="s">
        <v>458</v>
      </c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6"/>
      <c r="BN209" s="226"/>
      <c r="BO209" s="226"/>
      <c r="BP209" s="226"/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6"/>
      <c r="CJ209" s="227"/>
      <c r="CK209" s="227"/>
      <c r="CL209" s="227"/>
      <c r="CM209" s="227"/>
      <c r="CN209" s="227"/>
      <c r="CO209" s="227"/>
      <c r="CP209" s="227"/>
      <c r="CQ209" s="227"/>
      <c r="CR209" s="227"/>
      <c r="CS209" s="227"/>
      <c r="CT209" s="227"/>
      <c r="CU209" s="227"/>
      <c r="CV209" s="227"/>
      <c r="CW209" s="227"/>
      <c r="CX209" s="227"/>
      <c r="CY209" s="227"/>
      <c r="CZ209" s="227"/>
      <c r="DA209" s="227"/>
    </row>
    <row r="210" spans="1:105" s="115" customFormat="1" ht="24.75" customHeight="1">
      <c r="A210" s="224"/>
      <c r="B210" s="224"/>
      <c r="C210" s="224"/>
      <c r="D210" s="224"/>
      <c r="E210" s="224"/>
      <c r="F210" s="224"/>
      <c r="G210" s="224"/>
      <c r="H210" s="225" t="s">
        <v>459</v>
      </c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</row>
    <row r="211" spans="1:105" s="115" customFormat="1" ht="24.75" customHeight="1">
      <c r="A211" s="224"/>
      <c r="B211" s="224"/>
      <c r="C211" s="224"/>
      <c r="D211" s="224"/>
      <c r="E211" s="224"/>
      <c r="F211" s="224"/>
      <c r="G211" s="224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</row>
    <row r="212" spans="1:105" s="115" customFormat="1" ht="24.75" customHeight="1">
      <c r="A212" s="224" t="s">
        <v>142</v>
      </c>
      <c r="B212" s="224"/>
      <c r="C212" s="224"/>
      <c r="D212" s="224"/>
      <c r="E212" s="224"/>
      <c r="F212" s="224"/>
      <c r="G212" s="224"/>
      <c r="H212" s="228" t="s">
        <v>460</v>
      </c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9">
        <f>SUM(BT213:CI216)</f>
        <v>0</v>
      </c>
      <c r="BU212" s="229"/>
      <c r="BV212" s="229"/>
      <c r="BW212" s="229"/>
      <c r="BX212" s="229"/>
      <c r="BY212" s="229"/>
      <c r="BZ212" s="229"/>
      <c r="CA212" s="229"/>
      <c r="CB212" s="229"/>
      <c r="CC212" s="229"/>
      <c r="CD212" s="229"/>
      <c r="CE212" s="229"/>
      <c r="CF212" s="229"/>
      <c r="CG212" s="229"/>
      <c r="CH212" s="229"/>
      <c r="CI212" s="229"/>
      <c r="CJ212" s="230">
        <f>SUM(CJ213:DA216)</f>
        <v>0</v>
      </c>
      <c r="CK212" s="230"/>
      <c r="CL212" s="230"/>
      <c r="CM212" s="230"/>
      <c r="CN212" s="230"/>
      <c r="CO212" s="230"/>
      <c r="CP212" s="230"/>
      <c r="CQ212" s="230"/>
      <c r="CR212" s="230"/>
      <c r="CS212" s="230"/>
      <c r="CT212" s="230"/>
      <c r="CU212" s="230"/>
      <c r="CV212" s="230"/>
      <c r="CW212" s="230"/>
      <c r="CX212" s="230"/>
      <c r="CY212" s="230"/>
      <c r="CZ212" s="230"/>
      <c r="DA212" s="230"/>
    </row>
    <row r="213" spans="1:105" s="115" customFormat="1" ht="24.75" customHeight="1">
      <c r="A213" s="224"/>
      <c r="B213" s="224"/>
      <c r="C213" s="224"/>
      <c r="D213" s="224"/>
      <c r="E213" s="224"/>
      <c r="F213" s="224"/>
      <c r="G213" s="224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</row>
    <row r="214" spans="1:105" s="115" customFormat="1" ht="24.75" customHeight="1">
      <c r="A214" s="224"/>
      <c r="B214" s="224"/>
      <c r="C214" s="224"/>
      <c r="D214" s="224"/>
      <c r="E214" s="224"/>
      <c r="F214" s="224"/>
      <c r="G214" s="224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</row>
    <row r="215" spans="1:105" s="115" customFormat="1" ht="24.75" customHeight="1">
      <c r="A215" s="224"/>
      <c r="B215" s="224"/>
      <c r="C215" s="224"/>
      <c r="D215" s="224"/>
      <c r="E215" s="224"/>
      <c r="F215" s="224"/>
      <c r="G215" s="224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</row>
    <row r="216" spans="1:105" s="115" customFormat="1" ht="24.75" customHeight="1">
      <c r="A216" s="224"/>
      <c r="B216" s="224"/>
      <c r="C216" s="224"/>
      <c r="D216" s="224"/>
      <c r="E216" s="224"/>
      <c r="F216" s="224"/>
      <c r="G216" s="224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</row>
    <row r="217" spans="1:105" s="115" customFormat="1" ht="15" customHeight="1">
      <c r="A217" s="192"/>
      <c r="B217" s="192"/>
      <c r="C217" s="192"/>
      <c r="D217" s="192"/>
      <c r="E217" s="192"/>
      <c r="F217" s="192"/>
      <c r="G217" s="192"/>
      <c r="H217" s="221" t="s">
        <v>336</v>
      </c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  <c r="BB217" s="221"/>
      <c r="BC217" s="222"/>
      <c r="BD217" s="195" t="s">
        <v>293</v>
      </c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 t="s">
        <v>293</v>
      </c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7">
        <f>CJ203+CJ208+CJ212</f>
        <v>0</v>
      </c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</row>
    <row r="218" spans="1:105" s="109" customFormat="1" ht="12" customHeight="1"/>
    <row r="219" spans="1:105" s="110" customFormat="1" ht="14.25">
      <c r="A219" s="223" t="s">
        <v>425</v>
      </c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  <c r="CI219" s="223"/>
      <c r="CJ219" s="223"/>
      <c r="CK219" s="223"/>
      <c r="CL219" s="223"/>
      <c r="CM219" s="223"/>
      <c r="CN219" s="223"/>
      <c r="CO219" s="223"/>
      <c r="CP219" s="223"/>
      <c r="CQ219" s="223"/>
      <c r="CR219" s="223"/>
      <c r="CS219" s="223"/>
      <c r="CT219" s="223"/>
      <c r="CU219" s="223"/>
      <c r="CV219" s="223"/>
      <c r="CW219" s="223"/>
      <c r="CX219" s="223"/>
      <c r="CY219" s="223"/>
      <c r="CZ219" s="223"/>
      <c r="DA219" s="223"/>
    </row>
    <row r="220" spans="1:105" s="109" customFormat="1" ht="10.5" customHeight="1"/>
    <row r="221" spans="1:105" s="109" customFormat="1" ht="30" customHeight="1">
      <c r="A221" s="201" t="s">
        <v>329</v>
      </c>
      <c r="B221" s="202"/>
      <c r="C221" s="202"/>
      <c r="D221" s="202"/>
      <c r="E221" s="202"/>
      <c r="F221" s="202"/>
      <c r="G221" s="203"/>
      <c r="H221" s="201" t="s">
        <v>385</v>
      </c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2"/>
      <c r="BQ221" s="202"/>
      <c r="BR221" s="202"/>
      <c r="BS221" s="203"/>
      <c r="BT221" s="201" t="s">
        <v>426</v>
      </c>
      <c r="BU221" s="202"/>
      <c r="BV221" s="202"/>
      <c r="BW221" s="202"/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  <c r="CI221" s="203"/>
      <c r="CJ221" s="201" t="s">
        <v>427</v>
      </c>
      <c r="CK221" s="202"/>
      <c r="CL221" s="202"/>
      <c r="CM221" s="202"/>
      <c r="CN221" s="202"/>
      <c r="CO221" s="202"/>
      <c r="CP221" s="202"/>
      <c r="CQ221" s="202"/>
      <c r="CR221" s="202"/>
      <c r="CS221" s="202"/>
      <c r="CT221" s="202"/>
      <c r="CU221" s="202"/>
      <c r="CV221" s="202"/>
      <c r="CW221" s="202"/>
      <c r="CX221" s="202"/>
      <c r="CY221" s="202"/>
      <c r="CZ221" s="202"/>
      <c r="DA221" s="203"/>
    </row>
    <row r="222" spans="1:105">
      <c r="A222" s="204">
        <v>1</v>
      </c>
      <c r="B222" s="204"/>
      <c r="C222" s="204"/>
      <c r="D222" s="204"/>
      <c r="E222" s="204"/>
      <c r="F222" s="204"/>
      <c r="G222" s="204"/>
      <c r="H222" s="204">
        <v>2</v>
      </c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>
        <v>3</v>
      </c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>
        <v>4</v>
      </c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</row>
    <row r="223" spans="1:105" s="115" customFormat="1" ht="27.75" customHeight="1">
      <c r="A223" s="192" t="s">
        <v>141</v>
      </c>
      <c r="B223" s="192"/>
      <c r="C223" s="192"/>
      <c r="D223" s="192"/>
      <c r="E223" s="192"/>
      <c r="F223" s="192"/>
      <c r="G223" s="192"/>
      <c r="H223" s="212" t="s">
        <v>461</v>
      </c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4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</row>
    <row r="224" spans="1:105" s="115" customFormat="1" ht="24.75" customHeight="1">
      <c r="A224" s="192" t="s">
        <v>116</v>
      </c>
      <c r="B224" s="192"/>
      <c r="C224" s="192"/>
      <c r="D224" s="192"/>
      <c r="E224" s="192"/>
      <c r="F224" s="192"/>
      <c r="G224" s="192"/>
      <c r="H224" s="212" t="s">
        <v>487</v>
      </c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4"/>
      <c r="BT224" s="195">
        <f>SUM(BT225:CI227)</f>
        <v>0</v>
      </c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7">
        <f>SUM(CJ225:DA227)</f>
        <v>0</v>
      </c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</row>
    <row r="225" spans="1:105" s="115" customFormat="1" ht="15" customHeight="1">
      <c r="A225" s="192"/>
      <c r="B225" s="192"/>
      <c r="C225" s="192"/>
      <c r="D225" s="192"/>
      <c r="E225" s="192"/>
      <c r="F225" s="192"/>
      <c r="G225" s="192"/>
      <c r="H225" s="212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4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</row>
    <row r="226" spans="1:105" s="115" customFormat="1" ht="15" customHeight="1">
      <c r="A226" s="192"/>
      <c r="B226" s="192"/>
      <c r="C226" s="192"/>
      <c r="D226" s="192"/>
      <c r="E226" s="192"/>
      <c r="F226" s="192"/>
      <c r="G226" s="192"/>
      <c r="H226" s="212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4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  <c r="CI226" s="195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</row>
    <row r="227" spans="1:105" s="115" customFormat="1" ht="15" customHeight="1">
      <c r="A227" s="192"/>
      <c r="B227" s="192"/>
      <c r="C227" s="192"/>
      <c r="D227" s="192"/>
      <c r="E227" s="192"/>
      <c r="F227" s="192"/>
      <c r="G227" s="192"/>
      <c r="H227" s="212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4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</row>
    <row r="228" spans="1:105" s="115" customFormat="1" ht="27.75" customHeight="1">
      <c r="A228" s="192" t="s">
        <v>142</v>
      </c>
      <c r="B228" s="192"/>
      <c r="C228" s="192"/>
      <c r="D228" s="192"/>
      <c r="E228" s="192"/>
      <c r="F228" s="192"/>
      <c r="G228" s="192"/>
      <c r="H228" s="212" t="s">
        <v>462</v>
      </c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4"/>
      <c r="BT228" s="195">
        <f>SUM(BT229:CI231)</f>
        <v>0</v>
      </c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7">
        <f>SUM(CJ229:DA231)</f>
        <v>0</v>
      </c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</row>
    <row r="229" spans="1:105" s="127" customFormat="1" ht="15" customHeight="1">
      <c r="A229" s="192"/>
      <c r="B229" s="192"/>
      <c r="C229" s="192"/>
      <c r="D229" s="192"/>
      <c r="E229" s="192"/>
      <c r="F229" s="192"/>
      <c r="G229" s="192"/>
      <c r="H229" s="212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4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  <c r="CI229" s="195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</row>
    <row r="230" spans="1:105" s="127" customFormat="1" ht="15" customHeight="1">
      <c r="A230" s="192"/>
      <c r="B230" s="192"/>
      <c r="C230" s="192"/>
      <c r="D230" s="192"/>
      <c r="E230" s="192"/>
      <c r="F230" s="192"/>
      <c r="G230" s="192"/>
      <c r="H230" s="212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13"/>
      <c r="BM230" s="213"/>
      <c r="BN230" s="213"/>
      <c r="BO230" s="213"/>
      <c r="BP230" s="213"/>
      <c r="BQ230" s="213"/>
      <c r="BR230" s="213"/>
      <c r="BS230" s="214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</row>
    <row r="231" spans="1:105" s="127" customFormat="1" ht="15" customHeight="1">
      <c r="A231" s="192"/>
      <c r="B231" s="192"/>
      <c r="C231" s="192"/>
      <c r="D231" s="192"/>
      <c r="E231" s="192"/>
      <c r="F231" s="192"/>
      <c r="G231" s="192"/>
      <c r="H231" s="212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4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</row>
    <row r="232" spans="1:105" s="115" customFormat="1" ht="24.75" customHeight="1">
      <c r="A232" s="192" t="s">
        <v>117</v>
      </c>
      <c r="B232" s="192"/>
      <c r="C232" s="192"/>
      <c r="D232" s="192"/>
      <c r="E232" s="192"/>
      <c r="F232" s="192"/>
      <c r="G232" s="192"/>
      <c r="H232" s="212" t="s">
        <v>466</v>
      </c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4"/>
      <c r="BT232" s="195">
        <f>SUM(BT233:CI235)</f>
        <v>0</v>
      </c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7">
        <f>SUM(CJ233:DA235)</f>
        <v>0</v>
      </c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</row>
    <row r="233" spans="1:105" s="115" customFormat="1" ht="15" customHeight="1">
      <c r="A233" s="192"/>
      <c r="B233" s="192"/>
      <c r="C233" s="192"/>
      <c r="D233" s="192"/>
      <c r="E233" s="192"/>
      <c r="F233" s="192"/>
      <c r="G233" s="192"/>
      <c r="H233" s="212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4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</row>
    <row r="234" spans="1:105" s="115" customFormat="1" ht="15" customHeight="1">
      <c r="A234" s="192"/>
      <c r="B234" s="192"/>
      <c r="C234" s="192"/>
      <c r="D234" s="192"/>
      <c r="E234" s="192"/>
      <c r="F234" s="192"/>
      <c r="G234" s="192"/>
      <c r="H234" s="212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4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</row>
    <row r="235" spans="1:105" s="115" customFormat="1" ht="15" customHeight="1">
      <c r="A235" s="192"/>
      <c r="B235" s="192"/>
      <c r="C235" s="192"/>
      <c r="D235" s="192"/>
      <c r="E235" s="192"/>
      <c r="F235" s="192"/>
      <c r="G235" s="192"/>
      <c r="H235" s="212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4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  <c r="CI235" s="195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</row>
    <row r="236" spans="1:105" s="115" customFormat="1" ht="24.75" customHeight="1">
      <c r="A236" s="192" t="s">
        <v>467</v>
      </c>
      <c r="B236" s="192"/>
      <c r="C236" s="192"/>
      <c r="D236" s="192"/>
      <c r="E236" s="192"/>
      <c r="F236" s="192"/>
      <c r="G236" s="192"/>
      <c r="H236" s="212" t="s">
        <v>468</v>
      </c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4"/>
      <c r="BT236" s="195">
        <f>SUM(BT237:CI239)</f>
        <v>0</v>
      </c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  <c r="CI236" s="195"/>
      <c r="CJ236" s="197">
        <f>SUM(CJ237:DA239)</f>
        <v>0</v>
      </c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</row>
    <row r="237" spans="1:105" s="115" customFormat="1" ht="15" customHeight="1">
      <c r="A237" s="192"/>
      <c r="B237" s="192"/>
      <c r="C237" s="192"/>
      <c r="D237" s="192"/>
      <c r="E237" s="192"/>
      <c r="F237" s="192"/>
      <c r="G237" s="192"/>
      <c r="H237" s="212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4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</row>
    <row r="238" spans="1:105" s="115" customFormat="1" ht="15" customHeight="1">
      <c r="A238" s="192"/>
      <c r="B238" s="192"/>
      <c r="C238" s="192"/>
      <c r="D238" s="192"/>
      <c r="E238" s="192"/>
      <c r="F238" s="192"/>
      <c r="G238" s="192"/>
      <c r="H238" s="212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4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</row>
    <row r="239" spans="1:105" s="115" customFormat="1" ht="15" customHeight="1">
      <c r="A239" s="192"/>
      <c r="B239" s="192"/>
      <c r="C239" s="192"/>
      <c r="D239" s="192"/>
      <c r="E239" s="192"/>
      <c r="F239" s="192"/>
      <c r="G239" s="192"/>
      <c r="H239" s="212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4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</row>
    <row r="240" spans="1:105" s="109" customFormat="1" ht="15" customHeight="1">
      <c r="A240" s="192"/>
      <c r="B240" s="192"/>
      <c r="C240" s="192"/>
      <c r="D240" s="192"/>
      <c r="E240" s="192"/>
      <c r="F240" s="192"/>
      <c r="G240" s="192"/>
      <c r="H240" s="206" t="s">
        <v>336</v>
      </c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7"/>
      <c r="AU240" s="207"/>
      <c r="AV240" s="207"/>
      <c r="AW240" s="207"/>
      <c r="AX240" s="207"/>
      <c r="AY240" s="207"/>
      <c r="AZ240" s="207"/>
      <c r="BA240" s="207"/>
      <c r="BB240" s="207"/>
      <c r="BC240" s="207"/>
      <c r="BD240" s="207"/>
      <c r="BE240" s="207"/>
      <c r="BF240" s="207"/>
      <c r="BG240" s="207"/>
      <c r="BH240" s="207"/>
      <c r="BI240" s="207"/>
      <c r="BJ240" s="207"/>
      <c r="BK240" s="207"/>
      <c r="BL240" s="207"/>
      <c r="BM240" s="207"/>
      <c r="BN240" s="207"/>
      <c r="BO240" s="207"/>
      <c r="BP240" s="207"/>
      <c r="BQ240" s="207"/>
      <c r="BR240" s="207"/>
      <c r="BS240" s="208"/>
      <c r="BT240" s="195" t="s">
        <v>293</v>
      </c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7">
        <f>CJ223+CJ224+CJ228+CJ232+CJ236</f>
        <v>0</v>
      </c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</row>
    <row r="241" spans="1:105" s="109" customFormat="1" ht="12" customHeight="1"/>
    <row r="242" spans="1:105" s="110" customFormat="1" ht="15" customHeight="1">
      <c r="A242" s="205" t="s">
        <v>439</v>
      </c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05"/>
      <c r="BO242" s="205"/>
      <c r="BP242" s="205"/>
      <c r="BQ242" s="205"/>
      <c r="BR242" s="205"/>
      <c r="BS242" s="205"/>
      <c r="BT242" s="205"/>
      <c r="BU242" s="205"/>
      <c r="BV242" s="205"/>
      <c r="BW242" s="205"/>
      <c r="BX242" s="205"/>
      <c r="BY242" s="205"/>
      <c r="BZ242" s="205"/>
      <c r="CA242" s="205"/>
      <c r="CB242" s="205"/>
      <c r="CC242" s="205"/>
      <c r="CD242" s="205"/>
      <c r="CE242" s="205"/>
      <c r="CF242" s="205"/>
      <c r="CG242" s="205"/>
      <c r="CH242" s="205"/>
      <c r="CI242" s="205"/>
      <c r="CJ242" s="205"/>
      <c r="CK242" s="205"/>
      <c r="CL242" s="205"/>
      <c r="CM242" s="205"/>
      <c r="CN242" s="205"/>
      <c r="CO242" s="205"/>
      <c r="CP242" s="205"/>
      <c r="CQ242" s="205"/>
      <c r="CR242" s="205"/>
      <c r="CS242" s="205"/>
      <c r="CT242" s="205"/>
      <c r="CU242" s="205"/>
      <c r="CV242" s="205"/>
      <c r="CW242" s="205"/>
      <c r="CX242" s="205"/>
      <c r="CY242" s="205"/>
      <c r="CZ242" s="205"/>
      <c r="DA242" s="205"/>
    </row>
    <row r="243" spans="1:105" s="109" customFormat="1" ht="10.5" customHeight="1"/>
    <row r="244" spans="1:105" s="113" customFormat="1" ht="30" customHeight="1">
      <c r="A244" s="201" t="s">
        <v>329</v>
      </c>
      <c r="B244" s="202"/>
      <c r="C244" s="202"/>
      <c r="D244" s="202"/>
      <c r="E244" s="202"/>
      <c r="F244" s="202"/>
      <c r="G244" s="203"/>
      <c r="H244" s="201" t="s">
        <v>463</v>
      </c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3"/>
      <c r="BD244" s="201" t="s">
        <v>418</v>
      </c>
      <c r="BE244" s="202"/>
      <c r="BF244" s="202"/>
      <c r="BG244" s="202"/>
      <c r="BH244" s="202"/>
      <c r="BI244" s="202"/>
      <c r="BJ244" s="202"/>
      <c r="BK244" s="202"/>
      <c r="BL244" s="202"/>
      <c r="BM244" s="202"/>
      <c r="BN244" s="202"/>
      <c r="BO244" s="202"/>
      <c r="BP244" s="202"/>
      <c r="BQ244" s="202"/>
      <c r="BR244" s="202"/>
      <c r="BS244" s="203"/>
      <c r="BT244" s="201" t="s">
        <v>428</v>
      </c>
      <c r="BU244" s="202"/>
      <c r="BV244" s="202"/>
      <c r="BW244" s="202"/>
      <c r="BX244" s="202"/>
      <c r="BY244" s="202"/>
      <c r="BZ244" s="202"/>
      <c r="CA244" s="202"/>
      <c r="CB244" s="202"/>
      <c r="CC244" s="202"/>
      <c r="CD244" s="202"/>
      <c r="CE244" s="202"/>
      <c r="CF244" s="202"/>
      <c r="CG244" s="202"/>
      <c r="CH244" s="202"/>
      <c r="CI244" s="203"/>
      <c r="CJ244" s="201" t="s">
        <v>429</v>
      </c>
      <c r="CK244" s="202"/>
      <c r="CL244" s="202"/>
      <c r="CM244" s="202"/>
      <c r="CN244" s="202"/>
      <c r="CO244" s="202"/>
      <c r="CP244" s="202"/>
      <c r="CQ244" s="202"/>
      <c r="CR244" s="202"/>
      <c r="CS244" s="202"/>
      <c r="CT244" s="202"/>
      <c r="CU244" s="202"/>
      <c r="CV244" s="202"/>
      <c r="CW244" s="202"/>
      <c r="CX244" s="202"/>
      <c r="CY244" s="202"/>
      <c r="CZ244" s="202"/>
      <c r="DA244" s="203"/>
    </row>
    <row r="245" spans="1:105" s="114" customFormat="1">
      <c r="A245" s="204"/>
      <c r="B245" s="204"/>
      <c r="C245" s="204"/>
      <c r="D245" s="204"/>
      <c r="E245" s="204"/>
      <c r="F245" s="204"/>
      <c r="G245" s="204"/>
      <c r="H245" s="204">
        <v>1</v>
      </c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>
        <v>2</v>
      </c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>
        <v>3</v>
      </c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>
        <v>4</v>
      </c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204"/>
      <c r="CY245" s="204"/>
      <c r="CZ245" s="204"/>
      <c r="DA245" s="204"/>
    </row>
    <row r="246" spans="1:105" s="115" customFormat="1" ht="15.75" customHeight="1">
      <c r="A246" s="192"/>
      <c r="B246" s="192"/>
      <c r="C246" s="192"/>
      <c r="D246" s="192"/>
      <c r="E246" s="192"/>
      <c r="F246" s="192"/>
      <c r="G246" s="192"/>
      <c r="H246" s="193" t="s">
        <v>464</v>
      </c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</row>
    <row r="247" spans="1:105" s="115" customFormat="1" ht="27" customHeight="1">
      <c r="A247" s="192"/>
      <c r="B247" s="192"/>
      <c r="C247" s="192"/>
      <c r="D247" s="192"/>
      <c r="E247" s="192"/>
      <c r="F247" s="192"/>
      <c r="G247" s="192"/>
      <c r="H247" s="193" t="s">
        <v>465</v>
      </c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</row>
    <row r="248" spans="1:105" s="115" customFormat="1" ht="15" customHeight="1">
      <c r="A248" s="192"/>
      <c r="B248" s="192"/>
      <c r="C248" s="192"/>
      <c r="D248" s="192"/>
      <c r="E248" s="192"/>
      <c r="F248" s="192"/>
      <c r="G248" s="192"/>
      <c r="H248" s="193" t="s">
        <v>469</v>
      </c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</row>
    <row r="249" spans="1:105" s="115" customFormat="1" ht="15" customHeight="1">
      <c r="A249" s="192"/>
      <c r="B249" s="192"/>
      <c r="C249" s="192"/>
      <c r="D249" s="192"/>
      <c r="E249" s="192"/>
      <c r="F249" s="192"/>
      <c r="G249" s="192"/>
      <c r="H249" s="193" t="s">
        <v>472</v>
      </c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  <c r="CI249" s="195"/>
      <c r="CJ249" s="195"/>
      <c r="CK249" s="195"/>
      <c r="CL249" s="195"/>
      <c r="CM249" s="195"/>
      <c r="CN249" s="195"/>
      <c r="CO249" s="195"/>
      <c r="CP249" s="195"/>
      <c r="CQ249" s="195"/>
      <c r="CR249" s="195"/>
      <c r="CS249" s="195"/>
      <c r="CT249" s="195"/>
      <c r="CU249" s="195"/>
      <c r="CV249" s="195"/>
      <c r="CW249" s="195"/>
      <c r="CX249" s="195"/>
      <c r="CY249" s="195"/>
      <c r="CZ249" s="195"/>
      <c r="DA249" s="195"/>
    </row>
    <row r="250" spans="1:105" s="115" customFormat="1" ht="15" customHeight="1">
      <c r="A250" s="192"/>
      <c r="B250" s="192"/>
      <c r="C250" s="192"/>
      <c r="D250" s="192"/>
      <c r="E250" s="192"/>
      <c r="F250" s="192"/>
      <c r="G250" s="192"/>
      <c r="H250" s="193" t="s">
        <v>470</v>
      </c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5"/>
      <c r="CM250" s="195"/>
      <c r="CN250" s="195"/>
      <c r="CO250" s="195"/>
      <c r="CP250" s="195"/>
      <c r="CQ250" s="195"/>
      <c r="CR250" s="195"/>
      <c r="CS250" s="195"/>
      <c r="CT250" s="195"/>
      <c r="CU250" s="195"/>
      <c r="CV250" s="195"/>
      <c r="CW250" s="195"/>
      <c r="CX250" s="195"/>
      <c r="CY250" s="195"/>
      <c r="CZ250" s="195"/>
      <c r="DA250" s="195"/>
    </row>
    <row r="251" spans="1:105" s="115" customFormat="1" ht="15" customHeight="1">
      <c r="A251" s="192"/>
      <c r="B251" s="192"/>
      <c r="C251" s="192"/>
      <c r="D251" s="192"/>
      <c r="E251" s="192"/>
      <c r="F251" s="192"/>
      <c r="G251" s="192"/>
      <c r="H251" s="193" t="s">
        <v>471</v>
      </c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5"/>
      <c r="CL251" s="195"/>
      <c r="CM251" s="195"/>
      <c r="CN251" s="195"/>
      <c r="CO251" s="195"/>
      <c r="CP251" s="195"/>
      <c r="CQ251" s="195"/>
      <c r="CR251" s="195"/>
      <c r="CS251" s="195"/>
      <c r="CT251" s="195"/>
      <c r="CU251" s="195"/>
      <c r="CV251" s="195"/>
      <c r="CW251" s="195"/>
      <c r="CX251" s="195"/>
      <c r="CY251" s="195"/>
      <c r="CZ251" s="195"/>
      <c r="DA251" s="195"/>
    </row>
    <row r="252" spans="1:105" s="115" customFormat="1" ht="15" customHeight="1">
      <c r="A252" s="192"/>
      <c r="B252" s="192"/>
      <c r="C252" s="192"/>
      <c r="D252" s="192"/>
      <c r="E252" s="192"/>
      <c r="F252" s="192"/>
      <c r="G252" s="192"/>
      <c r="H252" s="193" t="s">
        <v>473</v>
      </c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</row>
    <row r="253" spans="1:105" s="115" customFormat="1" ht="15" customHeight="1">
      <c r="A253" s="192"/>
      <c r="B253" s="192"/>
      <c r="C253" s="192"/>
      <c r="D253" s="192"/>
      <c r="E253" s="192"/>
      <c r="F253" s="192"/>
      <c r="G253" s="192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</row>
    <row r="254" spans="1:105" s="115" customFormat="1" ht="15" customHeight="1">
      <c r="A254" s="192"/>
      <c r="B254" s="192"/>
      <c r="C254" s="192"/>
      <c r="D254" s="192"/>
      <c r="E254" s="192"/>
      <c r="F254" s="192"/>
      <c r="G254" s="192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  <c r="CI254" s="195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</row>
    <row r="255" spans="1:105" s="115" customFormat="1" ht="15" customHeight="1">
      <c r="A255" s="181"/>
      <c r="B255" s="181"/>
      <c r="C255" s="181"/>
      <c r="D255" s="181"/>
      <c r="E255" s="181"/>
      <c r="F255" s="181"/>
      <c r="G255" s="181"/>
      <c r="H255" s="182" t="s">
        <v>336</v>
      </c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3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 t="s">
        <v>293</v>
      </c>
      <c r="BU255" s="184"/>
      <c r="BV255" s="184"/>
      <c r="BW255" s="184"/>
      <c r="BX255" s="184"/>
      <c r="BY255" s="184"/>
      <c r="BZ255" s="184"/>
      <c r="CA255" s="184"/>
      <c r="CB255" s="184"/>
      <c r="CC255" s="184"/>
      <c r="CD255" s="184"/>
      <c r="CE255" s="184"/>
      <c r="CF255" s="184"/>
      <c r="CG255" s="184"/>
      <c r="CH255" s="184"/>
      <c r="CI255" s="184"/>
      <c r="CJ255" s="185">
        <f>SUM(CJ246:DA254)</f>
        <v>0</v>
      </c>
      <c r="CK255" s="184"/>
      <c r="CL255" s="184"/>
      <c r="CM255" s="184"/>
      <c r="CN255" s="184"/>
      <c r="CO255" s="184"/>
      <c r="CP255" s="184"/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</row>
    <row r="257" spans="1:105" s="110" customFormat="1" ht="17.25" customHeight="1">
      <c r="A257" s="205" t="s">
        <v>488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05"/>
      <c r="BO257" s="205"/>
      <c r="BP257" s="205"/>
      <c r="BQ257" s="205"/>
      <c r="BR257" s="205"/>
      <c r="BS257" s="205"/>
      <c r="BT257" s="205"/>
      <c r="BU257" s="205"/>
      <c r="BV257" s="205"/>
      <c r="BW257" s="205"/>
      <c r="BX257" s="205"/>
      <c r="BY257" s="205"/>
      <c r="BZ257" s="205"/>
      <c r="CA257" s="205"/>
      <c r="CB257" s="205"/>
      <c r="CC257" s="205"/>
      <c r="CD257" s="205"/>
      <c r="CE257" s="205"/>
      <c r="CF257" s="205"/>
      <c r="CG257" s="205"/>
      <c r="CH257" s="205"/>
      <c r="CI257" s="205"/>
      <c r="CJ257" s="205"/>
      <c r="CK257" s="205"/>
      <c r="CL257" s="205"/>
      <c r="CM257" s="205"/>
      <c r="CN257" s="205"/>
      <c r="CO257" s="205"/>
      <c r="CP257" s="205"/>
      <c r="CQ257" s="205"/>
      <c r="CR257" s="205"/>
      <c r="CS257" s="205"/>
      <c r="CT257" s="205"/>
      <c r="CU257" s="205"/>
      <c r="CV257" s="205"/>
      <c r="CW257" s="205"/>
      <c r="CX257" s="205"/>
      <c r="CY257" s="205"/>
      <c r="CZ257" s="205"/>
      <c r="DA257" s="205"/>
    </row>
    <row r="258" spans="1:105" s="109" customFormat="1" ht="10.5" customHeight="1"/>
    <row r="259" spans="1:105" s="113" customFormat="1" ht="30" customHeight="1">
      <c r="A259" s="201" t="s">
        <v>329</v>
      </c>
      <c r="B259" s="202"/>
      <c r="C259" s="202"/>
      <c r="D259" s="202"/>
      <c r="E259" s="202"/>
      <c r="F259" s="202"/>
      <c r="G259" s="203"/>
      <c r="H259" s="201" t="s">
        <v>385</v>
      </c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3"/>
      <c r="BD259" s="201" t="s">
        <v>418</v>
      </c>
      <c r="BE259" s="202"/>
      <c r="BF259" s="202"/>
      <c r="BG259" s="202"/>
      <c r="BH259" s="202"/>
      <c r="BI259" s="202"/>
      <c r="BJ259" s="202"/>
      <c r="BK259" s="202"/>
      <c r="BL259" s="202"/>
      <c r="BM259" s="202"/>
      <c r="BN259" s="202"/>
      <c r="BO259" s="202"/>
      <c r="BP259" s="202"/>
      <c r="BQ259" s="202"/>
      <c r="BR259" s="202"/>
      <c r="BS259" s="203"/>
      <c r="BT259" s="201" t="s">
        <v>428</v>
      </c>
      <c r="BU259" s="202"/>
      <c r="BV259" s="202"/>
      <c r="BW259" s="202"/>
      <c r="BX259" s="202"/>
      <c r="BY259" s="202"/>
      <c r="BZ259" s="202"/>
      <c r="CA259" s="202"/>
      <c r="CB259" s="202"/>
      <c r="CC259" s="202"/>
      <c r="CD259" s="202"/>
      <c r="CE259" s="202"/>
      <c r="CF259" s="202"/>
      <c r="CG259" s="202"/>
      <c r="CH259" s="202"/>
      <c r="CI259" s="203"/>
      <c r="CJ259" s="201" t="s">
        <v>429</v>
      </c>
      <c r="CK259" s="202"/>
      <c r="CL259" s="202"/>
      <c r="CM259" s="202"/>
      <c r="CN259" s="202"/>
      <c r="CO259" s="202"/>
      <c r="CP259" s="202"/>
      <c r="CQ259" s="202"/>
      <c r="CR259" s="202"/>
      <c r="CS259" s="202"/>
      <c r="CT259" s="202"/>
      <c r="CU259" s="202"/>
      <c r="CV259" s="202"/>
      <c r="CW259" s="202"/>
      <c r="CX259" s="202"/>
      <c r="CY259" s="202"/>
      <c r="CZ259" s="202"/>
      <c r="DA259" s="203"/>
    </row>
    <row r="260" spans="1:105" s="114" customFormat="1">
      <c r="A260" s="204"/>
      <c r="B260" s="204"/>
      <c r="C260" s="204"/>
      <c r="D260" s="204"/>
      <c r="E260" s="204"/>
      <c r="F260" s="204"/>
      <c r="G260" s="204"/>
      <c r="H260" s="204">
        <v>1</v>
      </c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>
        <v>2</v>
      </c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>
        <v>3</v>
      </c>
      <c r="BU260" s="204"/>
      <c r="BV260" s="204"/>
      <c r="BW260" s="204"/>
      <c r="BX260" s="204"/>
      <c r="BY260" s="204"/>
      <c r="BZ260" s="204"/>
      <c r="CA260" s="204"/>
      <c r="CB260" s="204"/>
      <c r="CC260" s="204"/>
      <c r="CD260" s="204"/>
      <c r="CE260" s="204"/>
      <c r="CF260" s="204"/>
      <c r="CG260" s="204"/>
      <c r="CH260" s="204"/>
      <c r="CI260" s="204"/>
      <c r="CJ260" s="204">
        <v>4</v>
      </c>
      <c r="CK260" s="204"/>
      <c r="CL260" s="204"/>
      <c r="CM260" s="204"/>
      <c r="CN260" s="204"/>
      <c r="CO260" s="204"/>
      <c r="CP260" s="204"/>
      <c r="CQ260" s="204"/>
      <c r="CR260" s="204"/>
      <c r="CS260" s="204"/>
      <c r="CT260" s="204"/>
      <c r="CU260" s="204"/>
      <c r="CV260" s="204"/>
      <c r="CW260" s="204"/>
      <c r="CX260" s="204"/>
      <c r="CY260" s="204"/>
      <c r="CZ260" s="204"/>
      <c r="DA260" s="204"/>
    </row>
    <row r="261" spans="1:105" s="115" customFormat="1" ht="22.5" customHeight="1">
      <c r="A261" s="192"/>
      <c r="B261" s="192"/>
      <c r="C261" s="192"/>
      <c r="D261" s="192"/>
      <c r="E261" s="192"/>
      <c r="F261" s="192"/>
      <c r="G261" s="192"/>
      <c r="H261" s="193" t="s">
        <v>477</v>
      </c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  <c r="CI261" s="195"/>
      <c r="CJ261" s="195"/>
      <c r="CK261" s="195"/>
      <c r="CL261" s="195"/>
      <c r="CM261" s="195"/>
      <c r="CN261" s="195"/>
      <c r="CO261" s="195"/>
      <c r="CP261" s="195"/>
      <c r="CQ261" s="195"/>
      <c r="CR261" s="195"/>
      <c r="CS261" s="195"/>
      <c r="CT261" s="195"/>
      <c r="CU261" s="195"/>
      <c r="CV261" s="195"/>
      <c r="CW261" s="195"/>
      <c r="CX261" s="195"/>
      <c r="CY261" s="195"/>
      <c r="CZ261" s="195"/>
      <c r="DA261" s="195"/>
    </row>
    <row r="262" spans="1:105" s="115" customFormat="1" ht="15" customHeight="1">
      <c r="A262" s="192"/>
      <c r="B262" s="192"/>
      <c r="C262" s="192"/>
      <c r="D262" s="192"/>
      <c r="E262" s="192"/>
      <c r="F262" s="192"/>
      <c r="G262" s="192"/>
      <c r="H262" s="193" t="s">
        <v>474</v>
      </c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5"/>
      <c r="BE262" s="195"/>
      <c r="BF262" s="195"/>
      <c r="BG262" s="195"/>
      <c r="BH262" s="195"/>
      <c r="BI262" s="195"/>
      <c r="BJ262" s="195"/>
      <c r="BK262" s="195"/>
      <c r="BL262" s="195"/>
      <c r="BM262" s="195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  <c r="CH262" s="195"/>
      <c r="CI262" s="195"/>
      <c r="CJ262" s="195"/>
      <c r="CK262" s="195"/>
      <c r="CL262" s="195"/>
      <c r="CM262" s="195"/>
      <c r="CN262" s="195"/>
      <c r="CO262" s="195"/>
      <c r="CP262" s="195"/>
      <c r="CQ262" s="195"/>
      <c r="CR262" s="195"/>
      <c r="CS262" s="195"/>
      <c r="CT262" s="195"/>
      <c r="CU262" s="195"/>
      <c r="CV262" s="195"/>
      <c r="CW262" s="195"/>
      <c r="CX262" s="195"/>
      <c r="CY262" s="195"/>
      <c r="CZ262" s="195"/>
      <c r="DA262" s="195"/>
    </row>
    <row r="263" spans="1:105" s="115" customFormat="1" ht="15" customHeight="1">
      <c r="A263" s="192"/>
      <c r="B263" s="192"/>
      <c r="C263" s="192"/>
      <c r="D263" s="192"/>
      <c r="E263" s="192"/>
      <c r="F263" s="192"/>
      <c r="G263" s="192"/>
      <c r="H263" s="193" t="s">
        <v>475</v>
      </c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  <c r="CI263" s="195"/>
      <c r="CJ263" s="195"/>
      <c r="CK263" s="195"/>
      <c r="CL263" s="195"/>
      <c r="CM263" s="195"/>
      <c r="CN263" s="195"/>
      <c r="CO263" s="195"/>
      <c r="CP263" s="195"/>
      <c r="CQ263" s="195"/>
      <c r="CR263" s="195"/>
      <c r="CS263" s="195"/>
      <c r="CT263" s="195"/>
      <c r="CU263" s="195"/>
      <c r="CV263" s="195"/>
      <c r="CW263" s="195"/>
      <c r="CX263" s="195"/>
      <c r="CY263" s="195"/>
      <c r="CZ263" s="195"/>
      <c r="DA263" s="195"/>
    </row>
    <row r="264" spans="1:105" s="115" customFormat="1" ht="15" customHeight="1">
      <c r="A264" s="192"/>
      <c r="B264" s="192"/>
      <c r="C264" s="192"/>
      <c r="D264" s="192"/>
      <c r="E264" s="192"/>
      <c r="F264" s="192"/>
      <c r="G264" s="192"/>
      <c r="H264" s="193" t="s">
        <v>476</v>
      </c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  <c r="CI264" s="195"/>
      <c r="CJ264" s="195"/>
      <c r="CK264" s="195"/>
      <c r="CL264" s="195"/>
      <c r="CM264" s="195"/>
      <c r="CN264" s="195"/>
      <c r="CO264" s="195"/>
      <c r="CP264" s="195"/>
      <c r="CQ264" s="195"/>
      <c r="CR264" s="195"/>
      <c r="CS264" s="195"/>
      <c r="CT264" s="195"/>
      <c r="CU264" s="195"/>
      <c r="CV264" s="195"/>
      <c r="CW264" s="195"/>
      <c r="CX264" s="195"/>
      <c r="CY264" s="195"/>
      <c r="CZ264" s="195"/>
      <c r="DA264" s="195"/>
    </row>
    <row r="265" spans="1:105" s="115" customFormat="1" ht="15" customHeight="1">
      <c r="A265" s="192"/>
      <c r="B265" s="192"/>
      <c r="C265" s="192"/>
      <c r="D265" s="192"/>
      <c r="E265" s="192"/>
      <c r="F265" s="192"/>
      <c r="G265" s="192"/>
      <c r="H265" s="199" t="s">
        <v>478</v>
      </c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200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  <c r="CI265" s="195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</row>
    <row r="266" spans="1:105" s="115" customFormat="1" ht="15" customHeight="1">
      <c r="A266" s="192"/>
      <c r="B266" s="192"/>
      <c r="C266" s="192"/>
      <c r="D266" s="192"/>
      <c r="E266" s="192"/>
      <c r="F266" s="192"/>
      <c r="G266" s="192"/>
      <c r="H266" s="193" t="s">
        <v>479</v>
      </c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</row>
    <row r="267" spans="1:105" s="115" customFormat="1" ht="24" customHeight="1">
      <c r="A267" s="192"/>
      <c r="B267" s="192"/>
      <c r="C267" s="192"/>
      <c r="D267" s="192"/>
      <c r="E267" s="192"/>
      <c r="F267" s="192"/>
      <c r="G267" s="192"/>
      <c r="H267" s="193" t="s">
        <v>480</v>
      </c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</row>
    <row r="268" spans="1:105" s="115" customFormat="1" ht="15" customHeight="1">
      <c r="A268" s="192"/>
      <c r="B268" s="192"/>
      <c r="C268" s="192"/>
      <c r="D268" s="192"/>
      <c r="E268" s="192"/>
      <c r="F268" s="192"/>
      <c r="G268" s="192"/>
      <c r="H268" s="193" t="s">
        <v>481</v>
      </c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</row>
    <row r="269" spans="1:105" s="115" customFormat="1" ht="15" customHeight="1">
      <c r="A269" s="192"/>
      <c r="B269" s="192"/>
      <c r="C269" s="192"/>
      <c r="D269" s="192"/>
      <c r="E269" s="192"/>
      <c r="F269" s="192"/>
      <c r="G269" s="192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</row>
    <row r="270" spans="1:105" s="115" customFormat="1" ht="15" customHeight="1">
      <c r="A270" s="192"/>
      <c r="B270" s="192"/>
      <c r="C270" s="192"/>
      <c r="D270" s="192"/>
      <c r="E270" s="192"/>
      <c r="F270" s="192"/>
      <c r="G270" s="192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</row>
    <row r="271" spans="1:105" s="115" customFormat="1" ht="15" customHeight="1">
      <c r="A271" s="192"/>
      <c r="B271" s="192"/>
      <c r="C271" s="192"/>
      <c r="D271" s="192"/>
      <c r="E271" s="192"/>
      <c r="F271" s="192"/>
      <c r="G271" s="192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</row>
    <row r="272" spans="1:105" s="115" customFormat="1" ht="15" customHeight="1">
      <c r="A272" s="192"/>
      <c r="B272" s="192"/>
      <c r="C272" s="192"/>
      <c r="D272" s="192"/>
      <c r="E272" s="192"/>
      <c r="F272" s="192"/>
      <c r="G272" s="192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</row>
    <row r="273" spans="1:105" s="115" customFormat="1" ht="15" customHeight="1">
      <c r="A273" s="181"/>
      <c r="B273" s="181"/>
      <c r="C273" s="181"/>
      <c r="D273" s="181"/>
      <c r="E273" s="181"/>
      <c r="F273" s="181"/>
      <c r="G273" s="181"/>
      <c r="H273" s="182" t="s">
        <v>336</v>
      </c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182"/>
      <c r="BB273" s="182"/>
      <c r="BC273" s="183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 t="s">
        <v>293</v>
      </c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  <c r="CF273" s="184"/>
      <c r="CG273" s="184"/>
      <c r="CH273" s="184"/>
      <c r="CI273" s="184"/>
      <c r="CJ273" s="185">
        <f>SUM(CJ261:DA272)</f>
        <v>0</v>
      </c>
      <c r="CK273" s="184"/>
      <c r="CL273" s="184"/>
      <c r="CM273" s="184"/>
      <c r="CN273" s="184"/>
      <c r="CO273" s="184"/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</row>
  </sheetData>
  <mergeCells count="968">
    <mergeCell ref="BD270:BS270"/>
    <mergeCell ref="BT270:CI270"/>
    <mergeCell ref="CJ270:DA270"/>
    <mergeCell ref="A267:G267"/>
    <mergeCell ref="H267:BC267"/>
    <mergeCell ref="BD267:BS267"/>
    <mergeCell ref="A273:G273"/>
    <mergeCell ref="H273:BC273"/>
    <mergeCell ref="BD273:BS273"/>
    <mergeCell ref="BT273:CI273"/>
    <mergeCell ref="CJ273:DA273"/>
    <mergeCell ref="A272:G272"/>
    <mergeCell ref="H272:BC272"/>
    <mergeCell ref="BD272:BS272"/>
    <mergeCell ref="BT272:CI272"/>
    <mergeCell ref="CJ272:DA272"/>
    <mergeCell ref="AE22:AZ22"/>
    <mergeCell ref="AE31:AZ31"/>
    <mergeCell ref="A271:G271"/>
    <mergeCell ref="H271:BC271"/>
    <mergeCell ref="BD271:BS271"/>
    <mergeCell ref="BT271:CI271"/>
    <mergeCell ref="CJ271:DA271"/>
    <mergeCell ref="A269:G269"/>
    <mergeCell ref="H269:BC269"/>
    <mergeCell ref="BD269:BS269"/>
    <mergeCell ref="BT269:CI269"/>
    <mergeCell ref="CJ269:DA269"/>
    <mergeCell ref="BT267:CI267"/>
    <mergeCell ref="CJ267:DA267"/>
    <mergeCell ref="A268:G268"/>
    <mergeCell ref="H268:BC268"/>
    <mergeCell ref="BD268:BS268"/>
    <mergeCell ref="BT268:CI268"/>
    <mergeCell ref="CJ268:DA268"/>
    <mergeCell ref="A265:G265"/>
    <mergeCell ref="H265:BC265"/>
    <mergeCell ref="BD265:BS265"/>
    <mergeCell ref="A270:G270"/>
    <mergeCell ref="H270:BC270"/>
    <mergeCell ref="BT265:CI265"/>
    <mergeCell ref="CJ265:DA265"/>
    <mergeCell ref="A266:G266"/>
    <mergeCell ref="H266:BC266"/>
    <mergeCell ref="BD266:BS266"/>
    <mergeCell ref="BT266:CI266"/>
    <mergeCell ref="CJ266:DA266"/>
    <mergeCell ref="A261:G261"/>
    <mergeCell ref="H261:BC261"/>
    <mergeCell ref="BD261:BS261"/>
    <mergeCell ref="BT261:CI261"/>
    <mergeCell ref="CJ261:DA261"/>
    <mergeCell ref="A262:G262"/>
    <mergeCell ref="H262:BC262"/>
    <mergeCell ref="BD262:BS262"/>
    <mergeCell ref="BT262:CI262"/>
    <mergeCell ref="CJ262:DA262"/>
    <mergeCell ref="A263:G263"/>
    <mergeCell ref="H263:BC263"/>
    <mergeCell ref="BD263:BS263"/>
    <mergeCell ref="BT263:CI263"/>
    <mergeCell ref="CJ263:DA263"/>
    <mergeCell ref="A264:G264"/>
    <mergeCell ref="H264:BC264"/>
    <mergeCell ref="BD264:BS264"/>
    <mergeCell ref="BT264:CI264"/>
    <mergeCell ref="CJ264:DA264"/>
    <mergeCell ref="A255:G255"/>
    <mergeCell ref="H255:BC255"/>
    <mergeCell ref="BD255:BS255"/>
    <mergeCell ref="BT255:CI255"/>
    <mergeCell ref="CJ255:DA255"/>
    <mergeCell ref="A257:DA257"/>
    <mergeCell ref="A259:G259"/>
    <mergeCell ref="H259:BC259"/>
    <mergeCell ref="BD259:BS259"/>
    <mergeCell ref="BT259:CI259"/>
    <mergeCell ref="CJ259:DA259"/>
    <mergeCell ref="A260:G260"/>
    <mergeCell ref="H260:BC260"/>
    <mergeCell ref="BD260:BS260"/>
    <mergeCell ref="BT260:CI260"/>
    <mergeCell ref="CJ260:DA260"/>
    <mergeCell ref="A253:G253"/>
    <mergeCell ref="H253:BC253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51:G251"/>
    <mergeCell ref="H251:BC251"/>
    <mergeCell ref="BD251:BS251"/>
    <mergeCell ref="BT251:CI251"/>
    <mergeCell ref="CJ251:DA251"/>
    <mergeCell ref="A252:G252"/>
    <mergeCell ref="H252:BC252"/>
    <mergeCell ref="BD252:BS252"/>
    <mergeCell ref="BT252:CI252"/>
    <mergeCell ref="CJ252:DA252"/>
    <mergeCell ref="A245:G245"/>
    <mergeCell ref="H245:BC245"/>
    <mergeCell ref="BD245:BS245"/>
    <mergeCell ref="BT245:CI245"/>
    <mergeCell ref="CJ245:DA245"/>
    <mergeCell ref="A246:G246"/>
    <mergeCell ref="H246:BC246"/>
    <mergeCell ref="BD246:BS246"/>
    <mergeCell ref="BT246:CI246"/>
    <mergeCell ref="CJ246:DA246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4:G244"/>
    <mergeCell ref="H244:BC244"/>
    <mergeCell ref="BD244:BS244"/>
    <mergeCell ref="BT244:CI244"/>
    <mergeCell ref="CJ244:DA244"/>
    <mergeCell ref="A239:G239"/>
    <mergeCell ref="H239:BS239"/>
    <mergeCell ref="BT239:CI239"/>
    <mergeCell ref="CJ239:DA239"/>
    <mergeCell ref="A240:G240"/>
    <mergeCell ref="H240:BS240"/>
    <mergeCell ref="BT240:CI240"/>
    <mergeCell ref="CJ240:DA240"/>
    <mergeCell ref="A231:G231"/>
    <mergeCell ref="H231:BS231"/>
    <mergeCell ref="BT231:CI231"/>
    <mergeCell ref="CJ231:DA231"/>
    <mergeCell ref="A232:G232"/>
    <mergeCell ref="H232:BS232"/>
    <mergeCell ref="BT232:CI232"/>
    <mergeCell ref="CJ232:DA232"/>
    <mergeCell ref="A242:DA242"/>
    <mergeCell ref="A237:G237"/>
    <mergeCell ref="H237:BS237"/>
    <mergeCell ref="BT237:CI237"/>
    <mergeCell ref="CJ237:DA237"/>
    <mergeCell ref="A238:G238"/>
    <mergeCell ref="H238:BS238"/>
    <mergeCell ref="BT238:CI238"/>
    <mergeCell ref="CJ238:DA238"/>
    <mergeCell ref="A235:G235"/>
    <mergeCell ref="H235:BS235"/>
    <mergeCell ref="BT235:CI235"/>
    <mergeCell ref="CJ235:DA235"/>
    <mergeCell ref="A236:G236"/>
    <mergeCell ref="H236:BS236"/>
    <mergeCell ref="BT236:CI236"/>
    <mergeCell ref="CJ236:DA236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30:G230"/>
    <mergeCell ref="H230:BS230"/>
    <mergeCell ref="BT230:CI230"/>
    <mergeCell ref="CJ230:DA230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17:G217"/>
    <mergeCell ref="H217:BC217"/>
    <mergeCell ref="BD217:BS217"/>
    <mergeCell ref="BT217:CI217"/>
    <mergeCell ref="CJ217:DA217"/>
    <mergeCell ref="A219:DA219"/>
    <mergeCell ref="A229:G229"/>
    <mergeCell ref="H229:BS229"/>
    <mergeCell ref="BT229:CI229"/>
    <mergeCell ref="CJ229:DA229"/>
    <mergeCell ref="A225:G225"/>
    <mergeCell ref="H225:BS225"/>
    <mergeCell ref="BT225:CI225"/>
    <mergeCell ref="CJ225:DA225"/>
    <mergeCell ref="A226:G226"/>
    <mergeCell ref="H226:BS226"/>
    <mergeCell ref="BT226:CI226"/>
    <mergeCell ref="CJ226:DA226"/>
    <mergeCell ref="A223:G223"/>
    <mergeCell ref="H223:BS223"/>
    <mergeCell ref="BT223:CI223"/>
    <mergeCell ref="CJ223:DA223"/>
    <mergeCell ref="A224:G224"/>
    <mergeCell ref="H224:BS224"/>
    <mergeCell ref="BT224:CI224"/>
    <mergeCell ref="CJ224:DA224"/>
    <mergeCell ref="A221:G221"/>
    <mergeCell ref="H221:BS221"/>
    <mergeCell ref="BT221:CI221"/>
    <mergeCell ref="CJ221:DA221"/>
    <mergeCell ref="A222:G222"/>
    <mergeCell ref="H222:BS222"/>
    <mergeCell ref="BT222:CI222"/>
    <mergeCell ref="CJ222:DA22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1:G201"/>
    <mergeCell ref="H201:BC201"/>
    <mergeCell ref="BD201:BS201"/>
    <mergeCell ref="BT201:CI201"/>
    <mergeCell ref="CJ201:DA201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199:DA199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88:G188"/>
    <mergeCell ref="H188:AO188"/>
    <mergeCell ref="AP188:BE188"/>
    <mergeCell ref="BF188:BU188"/>
    <mergeCell ref="BV188:CK188"/>
    <mergeCell ref="CL188:DA188"/>
    <mergeCell ref="A197:G197"/>
    <mergeCell ref="H197:BC197"/>
    <mergeCell ref="BD197:BS197"/>
    <mergeCell ref="BT197:CI197"/>
    <mergeCell ref="CJ197:DA197"/>
    <mergeCell ref="A192:DA192"/>
    <mergeCell ref="A194:G194"/>
    <mergeCell ref="H194:BC194"/>
    <mergeCell ref="BD194:BS194"/>
    <mergeCell ref="BT194:CI194"/>
    <mergeCell ref="CJ194:DA194"/>
    <mergeCell ref="A190:G190"/>
    <mergeCell ref="H190:AO190"/>
    <mergeCell ref="AP190:BE190"/>
    <mergeCell ref="BF190:BU190"/>
    <mergeCell ref="BV190:CK190"/>
    <mergeCell ref="CL190:DA190"/>
    <mergeCell ref="A189:G189"/>
    <mergeCell ref="H189:AO189"/>
    <mergeCell ref="AP189:BE189"/>
    <mergeCell ref="BF189:BU189"/>
    <mergeCell ref="BV189:CK189"/>
    <mergeCell ref="CL189:DA189"/>
    <mergeCell ref="A182:G182"/>
    <mergeCell ref="H182:AO182"/>
    <mergeCell ref="AP182:BE182"/>
    <mergeCell ref="BF182:BU182"/>
    <mergeCell ref="BV182:CK182"/>
    <mergeCell ref="CL182:DA182"/>
    <mergeCell ref="A187:G187"/>
    <mergeCell ref="H187:AO187"/>
    <mergeCell ref="AP187:BE187"/>
    <mergeCell ref="BF187:BU187"/>
    <mergeCell ref="BV187:CK187"/>
    <mergeCell ref="CL187:DA187"/>
    <mergeCell ref="A186:G186"/>
    <mergeCell ref="H186:AO186"/>
    <mergeCell ref="AP186:BE186"/>
    <mergeCell ref="BF186:BU186"/>
    <mergeCell ref="BV186:CK186"/>
    <mergeCell ref="CL186:DA186"/>
    <mergeCell ref="A185:G185"/>
    <mergeCell ref="H185:AO185"/>
    <mergeCell ref="AP185:BE185"/>
    <mergeCell ref="BF185:BU185"/>
    <mergeCell ref="BV185:CK185"/>
    <mergeCell ref="CL185:DA185"/>
    <mergeCell ref="A184:G184"/>
    <mergeCell ref="H184:AO184"/>
    <mergeCell ref="AP184:BE184"/>
    <mergeCell ref="BF184:BU184"/>
    <mergeCell ref="BV184:CK184"/>
    <mergeCell ref="CL184:DA184"/>
    <mergeCell ref="A183:G183"/>
    <mergeCell ref="H183:AO183"/>
    <mergeCell ref="AP183:BE183"/>
    <mergeCell ref="BF183:BU183"/>
    <mergeCell ref="BV183:CK183"/>
    <mergeCell ref="CL183:DA183"/>
    <mergeCell ref="A176:G176"/>
    <mergeCell ref="H176:AO176"/>
    <mergeCell ref="AP176:BE176"/>
    <mergeCell ref="BF176:BU176"/>
    <mergeCell ref="BV176:CK176"/>
    <mergeCell ref="CL176:DA176"/>
    <mergeCell ref="A181:G181"/>
    <mergeCell ref="H181:AO181"/>
    <mergeCell ref="AP181:BE181"/>
    <mergeCell ref="BF181:BU181"/>
    <mergeCell ref="BV181:CK181"/>
    <mergeCell ref="CL181:DA181"/>
    <mergeCell ref="A180:G180"/>
    <mergeCell ref="H180:AO180"/>
    <mergeCell ref="AP180:BE180"/>
    <mergeCell ref="BF180:BU180"/>
    <mergeCell ref="BV180:CK180"/>
    <mergeCell ref="CL180:DA180"/>
    <mergeCell ref="A179:G179"/>
    <mergeCell ref="H179:AO179"/>
    <mergeCell ref="AP179:BE179"/>
    <mergeCell ref="BF179:BU179"/>
    <mergeCell ref="BV179:CK179"/>
    <mergeCell ref="CL179:DA179"/>
    <mergeCell ref="A178:G178"/>
    <mergeCell ref="H178:AO178"/>
    <mergeCell ref="AP178:BE178"/>
    <mergeCell ref="BF178:BU178"/>
    <mergeCell ref="BV178:CK178"/>
    <mergeCell ref="CL178:DA178"/>
    <mergeCell ref="A177:G177"/>
    <mergeCell ref="H177:AO177"/>
    <mergeCell ref="AP177:BE177"/>
    <mergeCell ref="BF177:BU177"/>
    <mergeCell ref="BV177:CK177"/>
    <mergeCell ref="CL177:DA177"/>
    <mergeCell ref="A170:G170"/>
    <mergeCell ref="H170:AO170"/>
    <mergeCell ref="AP170:BE170"/>
    <mergeCell ref="BF170:BU170"/>
    <mergeCell ref="BV170:CK170"/>
    <mergeCell ref="CL170:DA170"/>
    <mergeCell ref="A175:G175"/>
    <mergeCell ref="H175:AO175"/>
    <mergeCell ref="AP175:BE175"/>
    <mergeCell ref="BF175:BU175"/>
    <mergeCell ref="BV175:CK175"/>
    <mergeCell ref="CL175:DA175"/>
    <mergeCell ref="A174:G174"/>
    <mergeCell ref="H174:AO174"/>
    <mergeCell ref="AP174:BE174"/>
    <mergeCell ref="BF174:BU174"/>
    <mergeCell ref="BV174:CK174"/>
    <mergeCell ref="CL174:DA174"/>
    <mergeCell ref="A173:G173"/>
    <mergeCell ref="H173:AO173"/>
    <mergeCell ref="AP173:BE173"/>
    <mergeCell ref="BF173:BU173"/>
    <mergeCell ref="BV173:CK173"/>
    <mergeCell ref="CL173:DA173"/>
    <mergeCell ref="A172:G172"/>
    <mergeCell ref="H172:AO172"/>
    <mergeCell ref="AP172:BE172"/>
    <mergeCell ref="BF172:BU172"/>
    <mergeCell ref="BV172:CK172"/>
    <mergeCell ref="CL172:DA172"/>
    <mergeCell ref="A171:G171"/>
    <mergeCell ref="H171:AO171"/>
    <mergeCell ref="AP171:BE171"/>
    <mergeCell ref="BF171:BU171"/>
    <mergeCell ref="BV171:CK171"/>
    <mergeCell ref="CL171:DA171"/>
    <mergeCell ref="A161:G161"/>
    <mergeCell ref="H161:BC161"/>
    <mergeCell ref="BD161:BS161"/>
    <mergeCell ref="BT161:CI161"/>
    <mergeCell ref="CJ161:DA161"/>
    <mergeCell ref="A163:DA163"/>
    <mergeCell ref="A169:G169"/>
    <mergeCell ref="H169:AO169"/>
    <mergeCell ref="AP169:BE169"/>
    <mergeCell ref="BF169:BU169"/>
    <mergeCell ref="BV169:CK169"/>
    <mergeCell ref="CL169:DA169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56:DA156"/>
    <mergeCell ref="A158:G158"/>
    <mergeCell ref="H158:BC158"/>
    <mergeCell ref="BD158:BS158"/>
    <mergeCell ref="BT158:CI158"/>
    <mergeCell ref="CJ158:DA158"/>
    <mergeCell ref="A160:G160"/>
    <mergeCell ref="H160:BC160"/>
    <mergeCell ref="BD160:BS160"/>
    <mergeCell ref="BT160:CI160"/>
    <mergeCell ref="CJ160:DA160"/>
    <mergeCell ref="A154:G154"/>
    <mergeCell ref="H154:AO154"/>
    <mergeCell ref="AP154:BE154"/>
    <mergeCell ref="BF154:BU154"/>
    <mergeCell ref="BV154:CK154"/>
    <mergeCell ref="CL154:DA154"/>
    <mergeCell ref="A159:G159"/>
    <mergeCell ref="H159:BC159"/>
    <mergeCell ref="BD159:BS159"/>
    <mergeCell ref="BT159:CI159"/>
    <mergeCell ref="CJ159:DA159"/>
    <mergeCell ref="A148:G148"/>
    <mergeCell ref="H148:AO148"/>
    <mergeCell ref="AP148:BE148"/>
    <mergeCell ref="BF148:BU148"/>
    <mergeCell ref="BV148:CK148"/>
    <mergeCell ref="CL148:DA148"/>
    <mergeCell ref="A153:G153"/>
    <mergeCell ref="H153:AO153"/>
    <mergeCell ref="AP153:BE153"/>
    <mergeCell ref="BF153:BU153"/>
    <mergeCell ref="BV153:CK153"/>
    <mergeCell ref="CL153:DA153"/>
    <mergeCell ref="A152:G152"/>
    <mergeCell ref="H152:AO152"/>
    <mergeCell ref="AP152:BE152"/>
    <mergeCell ref="BF152:BU152"/>
    <mergeCell ref="BV152:CK152"/>
    <mergeCell ref="CL152:DA152"/>
    <mergeCell ref="A151:G151"/>
    <mergeCell ref="H151:AO151"/>
    <mergeCell ref="AP151:BE151"/>
    <mergeCell ref="BF151:BU151"/>
    <mergeCell ref="BV151:CK151"/>
    <mergeCell ref="CL151:DA151"/>
    <mergeCell ref="A150:G150"/>
    <mergeCell ref="H150:AO150"/>
    <mergeCell ref="AP150:BE150"/>
    <mergeCell ref="BF150:BU150"/>
    <mergeCell ref="BV150:CK150"/>
    <mergeCell ref="CL150:DA150"/>
    <mergeCell ref="A149:G149"/>
    <mergeCell ref="H149:AO149"/>
    <mergeCell ref="AP149:BE149"/>
    <mergeCell ref="BF149:BU149"/>
    <mergeCell ref="BV149:CK149"/>
    <mergeCell ref="CL149:DA149"/>
    <mergeCell ref="A136:G136"/>
    <mergeCell ref="H136:BC136"/>
    <mergeCell ref="BD136:BS136"/>
    <mergeCell ref="BT136:CI136"/>
    <mergeCell ref="CJ136:DA136"/>
    <mergeCell ref="A137:G137"/>
    <mergeCell ref="H137:BC137"/>
    <mergeCell ref="BD137:BS137"/>
    <mergeCell ref="BT137:CI137"/>
    <mergeCell ref="CJ137:DA137"/>
    <mergeCell ref="X142:DA142"/>
    <mergeCell ref="A145:DA145"/>
    <mergeCell ref="A147:G147"/>
    <mergeCell ref="H147:AO147"/>
    <mergeCell ref="AP147:BE147"/>
    <mergeCell ref="BF147:BU147"/>
    <mergeCell ref="BV147:CK147"/>
    <mergeCell ref="CL147:DA147"/>
    <mergeCell ref="A138:G138"/>
    <mergeCell ref="H138:BC138"/>
    <mergeCell ref="BD138:BS138"/>
    <mergeCell ref="BT138:CI138"/>
    <mergeCell ref="CJ138:DA138"/>
    <mergeCell ref="A140:DA140"/>
    <mergeCell ref="A127:G127"/>
    <mergeCell ref="H127:BC127"/>
    <mergeCell ref="BD127:BS127"/>
    <mergeCell ref="BT127:CD127"/>
    <mergeCell ref="CE127:DA127"/>
    <mergeCell ref="A128:G128"/>
    <mergeCell ref="H128:BC128"/>
    <mergeCell ref="BD128:BS128"/>
    <mergeCell ref="BT128:CD128"/>
    <mergeCell ref="CE128:DA128"/>
    <mergeCell ref="X132:DA132"/>
    <mergeCell ref="A135:G135"/>
    <mergeCell ref="H135:BC135"/>
    <mergeCell ref="BD135:BS135"/>
    <mergeCell ref="BT135:CI135"/>
    <mergeCell ref="CJ135:DA135"/>
    <mergeCell ref="A129:G129"/>
    <mergeCell ref="H129:BC129"/>
    <mergeCell ref="BD129:BS129"/>
    <mergeCell ref="BT129:CD129"/>
    <mergeCell ref="CE129:DA129"/>
    <mergeCell ref="A130:DA130"/>
    <mergeCell ref="A118:G118"/>
    <mergeCell ref="H118:BC118"/>
    <mergeCell ref="BD118:BS118"/>
    <mergeCell ref="BT118:CD118"/>
    <mergeCell ref="CE118:DA118"/>
    <mergeCell ref="A119:G119"/>
    <mergeCell ref="H119:BC119"/>
    <mergeCell ref="BD119:BS119"/>
    <mergeCell ref="BT119:CD119"/>
    <mergeCell ref="CE119:DA119"/>
    <mergeCell ref="X123:DA123"/>
    <mergeCell ref="A126:G126"/>
    <mergeCell ref="H126:BC126"/>
    <mergeCell ref="BD126:BS126"/>
    <mergeCell ref="BT126:CD126"/>
    <mergeCell ref="CE126:DA126"/>
    <mergeCell ref="A120:G120"/>
    <mergeCell ref="H120:BC120"/>
    <mergeCell ref="BD120:BS120"/>
    <mergeCell ref="BT120:CD120"/>
    <mergeCell ref="CE120:DA120"/>
    <mergeCell ref="A121:G121"/>
    <mergeCell ref="H121:BC121"/>
    <mergeCell ref="BD121:BS121"/>
    <mergeCell ref="BT121:CD121"/>
    <mergeCell ref="CE121:DA121"/>
    <mergeCell ref="A114:G114"/>
    <mergeCell ref="H114:BC114"/>
    <mergeCell ref="BD114:BS114"/>
    <mergeCell ref="BT114:CD114"/>
    <mergeCell ref="CE114:DA114"/>
    <mergeCell ref="A115:G115"/>
    <mergeCell ref="H115:BC115"/>
    <mergeCell ref="BD115:BS115"/>
    <mergeCell ref="BT115:CD115"/>
    <mergeCell ref="CE115:DA115"/>
    <mergeCell ref="A116:G116"/>
    <mergeCell ref="H116:BC116"/>
    <mergeCell ref="BD116:BS116"/>
    <mergeCell ref="BT116:CD116"/>
    <mergeCell ref="CE116:DA116"/>
    <mergeCell ref="A117:G117"/>
    <mergeCell ref="H117:BC117"/>
    <mergeCell ref="BD117:BS117"/>
    <mergeCell ref="BT117:CD117"/>
    <mergeCell ref="CE117:DA117"/>
    <mergeCell ref="A113:G113"/>
    <mergeCell ref="H113:BC113"/>
    <mergeCell ref="BD113:BS113"/>
    <mergeCell ref="BT113:CD113"/>
    <mergeCell ref="CE113:DA113"/>
    <mergeCell ref="A110:G110"/>
    <mergeCell ref="H110:BC110"/>
    <mergeCell ref="BD110:BS110"/>
    <mergeCell ref="BT110:CD110"/>
    <mergeCell ref="CE110:DA110"/>
    <mergeCell ref="A111:G111"/>
    <mergeCell ref="H111:BC111"/>
    <mergeCell ref="BD111:BS111"/>
    <mergeCell ref="BT111:CD111"/>
    <mergeCell ref="CE111:DA111"/>
    <mergeCell ref="A112:G112"/>
    <mergeCell ref="H112:BC112"/>
    <mergeCell ref="BD112:BS112"/>
    <mergeCell ref="BT112:CD112"/>
    <mergeCell ref="CE112:DA112"/>
    <mergeCell ref="BD101:BS101"/>
    <mergeCell ref="BT101:CD101"/>
    <mergeCell ref="CE101:DA101"/>
    <mergeCell ref="X106:DA106"/>
    <mergeCell ref="A109:G109"/>
    <mergeCell ref="H109:BC109"/>
    <mergeCell ref="BD109:BS109"/>
    <mergeCell ref="BT109:CD109"/>
    <mergeCell ref="CE109:DA109"/>
    <mergeCell ref="H104:BC104"/>
    <mergeCell ref="BD104:BS104"/>
    <mergeCell ref="BT104:CD104"/>
    <mergeCell ref="CE104:DA104"/>
    <mergeCell ref="A102:CD102"/>
    <mergeCell ref="CE102:DA102"/>
    <mergeCell ref="A103:G103"/>
    <mergeCell ref="H103:BC103"/>
    <mergeCell ref="BD103:BS103"/>
    <mergeCell ref="BT103:CD103"/>
    <mergeCell ref="CE103:DA103"/>
    <mergeCell ref="A104:G104"/>
    <mergeCell ref="H93:BC93"/>
    <mergeCell ref="BD93:BS93"/>
    <mergeCell ref="BT93:CD93"/>
    <mergeCell ref="CE93:DA93"/>
    <mergeCell ref="A94:G94"/>
    <mergeCell ref="H94:BC94"/>
    <mergeCell ref="BD94:BS94"/>
    <mergeCell ref="BT94:CD94"/>
    <mergeCell ref="CE94:DA94"/>
    <mergeCell ref="A100:G100"/>
    <mergeCell ref="H100:BC100"/>
    <mergeCell ref="BD100:BS100"/>
    <mergeCell ref="BT100:CD100"/>
    <mergeCell ref="CE100:DA100"/>
    <mergeCell ref="A101:G101"/>
    <mergeCell ref="H101:BC101"/>
    <mergeCell ref="A84:G84"/>
    <mergeCell ref="H84:BC84"/>
    <mergeCell ref="BD84:BS84"/>
    <mergeCell ref="BT84:CD84"/>
    <mergeCell ref="CE84:DA84"/>
    <mergeCell ref="X86:DA86"/>
    <mergeCell ref="X96:DA96"/>
    <mergeCell ref="A98:AO98"/>
    <mergeCell ref="AP98:DA98"/>
    <mergeCell ref="A91:G91"/>
    <mergeCell ref="H91:BC91"/>
    <mergeCell ref="BD91:BS91"/>
    <mergeCell ref="BT91:CD91"/>
    <mergeCell ref="CE91:DA91"/>
    <mergeCell ref="A92:CD92"/>
    <mergeCell ref="CE92:DA92"/>
    <mergeCell ref="A88:AO88"/>
    <mergeCell ref="AP88:DA88"/>
    <mergeCell ref="A90:G90"/>
    <mergeCell ref="H90:BC90"/>
    <mergeCell ref="BD90:BS90"/>
    <mergeCell ref="BT90:CD90"/>
    <mergeCell ref="CE90:DA90"/>
    <mergeCell ref="A93:G93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82:G82"/>
    <mergeCell ref="H82:BC82"/>
    <mergeCell ref="BD82:BS82"/>
    <mergeCell ref="BT82:CD82"/>
    <mergeCell ref="CE82:DA82"/>
    <mergeCell ref="A83:G83"/>
    <mergeCell ref="H83:BC83"/>
    <mergeCell ref="BD83:BS83"/>
    <mergeCell ref="BT83:CD83"/>
    <mergeCell ref="CE83:DA83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75:G75"/>
    <mergeCell ref="H75:BC75"/>
    <mergeCell ref="BD75:BS75"/>
    <mergeCell ref="BT75:CD75"/>
    <mergeCell ref="CE75:DA75"/>
    <mergeCell ref="A68:G68"/>
    <mergeCell ref="H68:BC68"/>
    <mergeCell ref="BD68:BS68"/>
    <mergeCell ref="BT68:CI68"/>
    <mergeCell ref="CJ68:DA68"/>
    <mergeCell ref="A70:DA70"/>
    <mergeCell ref="A55:F55"/>
    <mergeCell ref="H55:BV55"/>
    <mergeCell ref="BW55:CL55"/>
    <mergeCell ref="CM55:DA55"/>
    <mergeCell ref="A56:F56"/>
    <mergeCell ref="G56:BV56"/>
    <mergeCell ref="BW56:CL56"/>
    <mergeCell ref="CM56:DA56"/>
    <mergeCell ref="X72:DA72"/>
    <mergeCell ref="A66:G66"/>
    <mergeCell ref="H66:BC66"/>
    <mergeCell ref="BD66:BS66"/>
    <mergeCell ref="BT66:CI66"/>
    <mergeCell ref="CJ66:DA66"/>
    <mergeCell ref="A67:G67"/>
    <mergeCell ref="H67:BC67"/>
    <mergeCell ref="BD67:BS67"/>
    <mergeCell ref="BT67:CI67"/>
    <mergeCell ref="CJ67:DA67"/>
    <mergeCell ref="DE56:EB56"/>
    <mergeCell ref="A58:DA58"/>
    <mergeCell ref="A60:DA60"/>
    <mergeCell ref="X62:DA62"/>
    <mergeCell ref="A65:G65"/>
    <mergeCell ref="H65:BC65"/>
    <mergeCell ref="BD65:BS65"/>
    <mergeCell ref="BT65:CI65"/>
    <mergeCell ref="CJ65:DA65"/>
    <mergeCell ref="A48:F48"/>
    <mergeCell ref="H48:BV48"/>
    <mergeCell ref="BW48:CL48"/>
    <mergeCell ref="CM48:DA48"/>
    <mergeCell ref="A49:F50"/>
    <mergeCell ref="H49:BV49"/>
    <mergeCell ref="BW49:CL50"/>
    <mergeCell ref="CM49:DA50"/>
    <mergeCell ref="H50:BV50"/>
    <mergeCell ref="A53:F53"/>
    <mergeCell ref="H53:BV53"/>
    <mergeCell ref="BW53:CL53"/>
    <mergeCell ref="CM53:DA53"/>
    <mergeCell ref="A54:F54"/>
    <mergeCell ref="H54:BV54"/>
    <mergeCell ref="BW54:CL54"/>
    <mergeCell ref="CM54:DA54"/>
    <mergeCell ref="A51:F51"/>
    <mergeCell ref="H51:BV51"/>
    <mergeCell ref="BW51:CL51"/>
    <mergeCell ref="CM51:DA51"/>
    <mergeCell ref="A52:F52"/>
    <mergeCell ref="H52:BV52"/>
    <mergeCell ref="BW52:CL52"/>
    <mergeCell ref="CM52:DA52"/>
    <mergeCell ref="A46:F46"/>
    <mergeCell ref="H46:BV46"/>
    <mergeCell ref="BW46:CL46"/>
    <mergeCell ref="CM46:DA46"/>
    <mergeCell ref="A47:F47"/>
    <mergeCell ref="H47:BV47"/>
    <mergeCell ref="BW47:CL47"/>
    <mergeCell ref="CM47:DA47"/>
    <mergeCell ref="A43:F43"/>
    <mergeCell ref="H43:BV43"/>
    <mergeCell ref="BW43:CL43"/>
    <mergeCell ref="CM43:DA43"/>
    <mergeCell ref="A44:F45"/>
    <mergeCell ref="H44:BV44"/>
    <mergeCell ref="BW44:CL45"/>
    <mergeCell ref="CM44:DA45"/>
    <mergeCell ref="H45:BV45"/>
    <mergeCell ref="A42:F42"/>
    <mergeCell ref="G42:BV42"/>
    <mergeCell ref="BW42:CL42"/>
    <mergeCell ref="CM42:DA42"/>
    <mergeCell ref="AE39:AZ39"/>
    <mergeCell ref="A36:F36"/>
    <mergeCell ref="G36:AD36"/>
    <mergeCell ref="AE36:AY36"/>
    <mergeCell ref="AZ36:BQ36"/>
    <mergeCell ref="BR36:CI36"/>
    <mergeCell ref="CJ36:DA36"/>
    <mergeCell ref="A28:F28"/>
    <mergeCell ref="G28:AD28"/>
    <mergeCell ref="AE28:AY28"/>
    <mergeCell ref="AZ28:BQ28"/>
    <mergeCell ref="BR28:CI28"/>
    <mergeCell ref="CJ28:DA28"/>
    <mergeCell ref="A38:DA38"/>
    <mergeCell ref="A41:F41"/>
    <mergeCell ref="G41:BV41"/>
    <mergeCell ref="BW41:CL41"/>
    <mergeCell ref="CM41:DA41"/>
    <mergeCell ref="A35:F35"/>
    <mergeCell ref="G35:AD35"/>
    <mergeCell ref="AE35:AY35"/>
    <mergeCell ref="AZ35:BQ35"/>
    <mergeCell ref="BR35:CI35"/>
    <mergeCell ref="CJ35:DA35"/>
    <mergeCell ref="A34:F34"/>
    <mergeCell ref="G34:AD34"/>
    <mergeCell ref="AE34:AY34"/>
    <mergeCell ref="AZ34:BQ34"/>
    <mergeCell ref="BR34:CI34"/>
    <mergeCell ref="CJ34:DA34"/>
    <mergeCell ref="A30:DA30"/>
    <mergeCell ref="A33:F33"/>
    <mergeCell ref="G33:AD33"/>
    <mergeCell ref="AE33:AY33"/>
    <mergeCell ref="AZ33:BQ33"/>
    <mergeCell ref="BR33:CI33"/>
    <mergeCell ref="CJ33:DA33"/>
    <mergeCell ref="BT16:CI16"/>
    <mergeCell ref="CJ16:DA16"/>
    <mergeCell ref="A27:F27"/>
    <mergeCell ref="G27:AD27"/>
    <mergeCell ref="AE27:AY27"/>
    <mergeCell ref="AZ27:BQ27"/>
    <mergeCell ref="BR27:CI27"/>
    <mergeCell ref="CJ27:DA27"/>
    <mergeCell ref="A26:F26"/>
    <mergeCell ref="G26:AD26"/>
    <mergeCell ref="AE26:AY26"/>
    <mergeCell ref="AZ26:BQ26"/>
    <mergeCell ref="BR26:CI26"/>
    <mergeCell ref="CJ26:DA26"/>
    <mergeCell ref="A25:F25"/>
    <mergeCell ref="G25:AD25"/>
    <mergeCell ref="AE25:AY25"/>
    <mergeCell ref="AZ25:BQ25"/>
    <mergeCell ref="BR25:CI25"/>
    <mergeCell ref="CJ25:DA25"/>
    <mergeCell ref="A13:F13"/>
    <mergeCell ref="G13:AD13"/>
    <mergeCell ref="AE13:BC13"/>
    <mergeCell ref="BD13:BS13"/>
    <mergeCell ref="BT13:CI13"/>
    <mergeCell ref="CJ13:DA13"/>
    <mergeCell ref="A19:DA19"/>
    <mergeCell ref="A21:DA21"/>
    <mergeCell ref="A24:F24"/>
    <mergeCell ref="G24:AD24"/>
    <mergeCell ref="AE24:AY24"/>
    <mergeCell ref="AZ24:BQ24"/>
    <mergeCell ref="BR24:CI24"/>
    <mergeCell ref="CJ24:DA24"/>
    <mergeCell ref="A17:F17"/>
    <mergeCell ref="G17:AD17"/>
    <mergeCell ref="AE17:BC17"/>
    <mergeCell ref="BD17:BS17"/>
    <mergeCell ref="BT17:CI17"/>
    <mergeCell ref="CJ17:DA17"/>
    <mergeCell ref="A16:F16"/>
    <mergeCell ref="G16:AD16"/>
    <mergeCell ref="AE16:BC16"/>
    <mergeCell ref="BD16:BS16"/>
    <mergeCell ref="A15:F15"/>
    <mergeCell ref="G15:AD15"/>
    <mergeCell ref="AE15:BC15"/>
    <mergeCell ref="BD15:BS15"/>
    <mergeCell ref="BT15:CI15"/>
    <mergeCell ref="CJ15:DA15"/>
    <mergeCell ref="A14:F14"/>
    <mergeCell ref="G14:AD14"/>
    <mergeCell ref="AE14:BC14"/>
    <mergeCell ref="BD14:BS14"/>
    <mergeCell ref="BT14:CI14"/>
    <mergeCell ref="CJ14:DA14"/>
    <mergeCell ref="A6:F6"/>
    <mergeCell ref="G6:AD6"/>
    <mergeCell ref="AE6:BC6"/>
    <mergeCell ref="BD6:BS6"/>
    <mergeCell ref="BT6:DA6"/>
    <mergeCell ref="A12:F12"/>
    <mergeCell ref="G12:AD12"/>
    <mergeCell ref="AE12:BC12"/>
    <mergeCell ref="BD12:BS12"/>
    <mergeCell ref="BT12:CI12"/>
    <mergeCell ref="CJ12:DA12"/>
    <mergeCell ref="A7:F7"/>
    <mergeCell ref="G7:AD7"/>
    <mergeCell ref="AE7:BC7"/>
    <mergeCell ref="BD7:BS7"/>
    <mergeCell ref="BT7:DA7"/>
    <mergeCell ref="A9:DA9"/>
    <mergeCell ref="AE10:AZ10"/>
    <mergeCell ref="A1:DA1"/>
    <mergeCell ref="A4:F4"/>
    <mergeCell ref="G4:AD4"/>
    <mergeCell ref="AE4:BC4"/>
    <mergeCell ref="BD4:BS4"/>
    <mergeCell ref="BT4:DA4"/>
    <mergeCell ref="A5:F5"/>
    <mergeCell ref="G5:AD5"/>
    <mergeCell ref="AE5:BC5"/>
    <mergeCell ref="BD5:BS5"/>
    <mergeCell ref="BT5:DA5"/>
    <mergeCell ref="AE2:AZ2"/>
  </mergeCells>
  <pageMargins left="0.59055118110236227" right="0.51181102362204722" top="0.78740157480314965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2 иные цели</vt:lpstr>
      <vt:lpstr>расчет (обоснование) иные цели</vt:lpstr>
      <vt:lpstr>2 ст внебюджет</vt:lpstr>
      <vt:lpstr>расчет (обоснование) внебюджет)</vt:lpstr>
      <vt:lpstr>2 ст бюджет</vt:lpstr>
      <vt:lpstr>расчет (обоснование) бюджет</vt:lpstr>
      <vt:lpstr>план</vt:lpstr>
      <vt:lpstr>расчет (обоснование) 1 стр</vt:lpstr>
      <vt:lpstr>2 ст</vt:lpstr>
      <vt:lpstr>заявка</vt:lpstr>
      <vt:lpstr>сведения</vt:lpstr>
      <vt:lpstr>заявка иные цели</vt:lpstr>
      <vt:lpstr>заявка бюджет</vt:lpstr>
      <vt:lpstr>'2 иные цели'!Область_печати</vt:lpstr>
      <vt:lpstr>'2 ст'!Область_печати</vt:lpstr>
      <vt:lpstr>'2 ст бюджет'!Область_печати</vt:lpstr>
      <vt:lpstr>'2 ст внебюджет'!Область_печати</vt:lpstr>
      <vt:lpstr>заявка!Область_печати</vt:lpstr>
      <vt:lpstr>'заявка бюджет'!Область_печати</vt:lpstr>
      <vt:lpstr>'заявка иные цели'!Область_печати</vt:lpstr>
      <vt:lpstr>план!Область_печати</vt:lpstr>
      <vt:lpstr>'расчет (обоснование) 1 стр'!Область_печати</vt:lpstr>
      <vt:lpstr>'расчет (обоснование) бюджет'!Область_печати</vt:lpstr>
      <vt:lpstr>'расчет (обоснование) внебюджет)'!Область_печати</vt:lpstr>
      <vt:lpstr>'расчет (обоснование) иные цели'!Область_печати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user_gz</dc:creator>
  <cp:lastModifiedBy>Пользователь Windows</cp:lastModifiedBy>
  <cp:lastPrinted>2020-10-14T07:23:46Z</cp:lastPrinted>
  <dcterms:created xsi:type="dcterms:W3CDTF">2019-06-25T14:19:01Z</dcterms:created>
  <dcterms:modified xsi:type="dcterms:W3CDTF">2020-10-14T08:24:34Z</dcterms:modified>
</cp:coreProperties>
</file>